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ummerhays\Downloads\"/>
    </mc:Choice>
  </mc:AlternateContent>
  <xr:revisionPtr revIDLastSave="0" documentId="13_ncr:1_{651A12CC-6436-4669-BD6B-BB0E2B68EB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R_IV_Budget_Template" sheetId="1" r:id="rId1"/>
    <sheet name="Budget_Exampl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2" l="1"/>
  <c r="B52" i="2"/>
  <c r="B31" i="2"/>
  <c r="D20" i="2"/>
  <c r="B22" i="2"/>
  <c r="G19" i="2"/>
  <c r="G18" i="2"/>
  <c r="G17" i="2"/>
  <c r="G16" i="2"/>
  <c r="G15" i="2"/>
  <c r="G14" i="2"/>
  <c r="G13" i="2"/>
  <c r="G12" i="2"/>
  <c r="G11" i="2"/>
  <c r="G10" i="2"/>
  <c r="B52" i="1"/>
  <c r="B31" i="1"/>
  <c r="B23" i="1"/>
  <c r="B58" i="1" s="1"/>
  <c r="B22" i="1"/>
  <c r="G20" i="1"/>
  <c r="D20" i="1"/>
  <c r="B20" i="1"/>
  <c r="G19" i="1"/>
  <c r="G18" i="1"/>
  <c r="G17" i="1"/>
  <c r="G16" i="1"/>
  <c r="G15" i="1"/>
  <c r="G14" i="1"/>
  <c r="G13" i="1"/>
  <c r="G12" i="1"/>
  <c r="G11" i="1"/>
  <c r="G10" i="1"/>
  <c r="G20" i="2" l="1"/>
  <c r="B62" i="1"/>
  <c r="B59" i="1"/>
  <c r="B54" i="1"/>
  <c r="B63" i="1" s="1"/>
  <c r="B4" i="1" s="1"/>
  <c r="B23" i="2"/>
  <c r="B58" i="2" l="1"/>
  <c r="B54" i="2"/>
  <c r="B63" i="2" s="1"/>
  <c r="B4" i="2" s="1"/>
  <c r="B62" i="2" l="1"/>
  <c r="B59" i="2"/>
</calcChain>
</file>

<file path=xl/sharedStrings.xml><?xml version="1.0" encoding="utf-8"?>
<sst xmlns="http://schemas.openxmlformats.org/spreadsheetml/2006/main" count="255" uniqueCount="107">
  <si>
    <t xml:space="preserve">SOR IV OUD &amp; StUD Prevention and Education Project Budget </t>
  </si>
  <si>
    <t xml:space="preserve">Organization Name: </t>
  </si>
  <si>
    <t>Contract Number:</t>
  </si>
  <si>
    <t>N/A</t>
  </si>
  <si>
    <t>The Center at Sierra Health Foundation will provide the contract number, if awarded.</t>
  </si>
  <si>
    <t>Total Amount:</t>
  </si>
  <si>
    <t>Contract Term:</t>
  </si>
  <si>
    <t>Contract Start:</t>
  </si>
  <si>
    <t>Contract End:</t>
  </si>
  <si>
    <t>I.  Personnel</t>
  </si>
  <si>
    <t>Employee Salaries and Wages</t>
  </si>
  <si>
    <t>Amount Budgeted</t>
  </si>
  <si>
    <t>Justification (include description &amp; cost breakdown)</t>
  </si>
  <si>
    <t>Optional: FTEs</t>
  </si>
  <si>
    <t>Optional: Annual Salary</t>
  </si>
  <si>
    <t>Optional: Months</t>
  </si>
  <si>
    <t>Calculated (Read-Only)</t>
  </si>
  <si>
    <t xml:space="preserve">Personnel 1: </t>
  </si>
  <si>
    <t xml:space="preserve">Personnel 2: </t>
  </si>
  <si>
    <t xml:space="preserve">Personnel 3: </t>
  </si>
  <si>
    <t xml:space="preserve">Personnel 4: </t>
  </si>
  <si>
    <t xml:space="preserve">Personnel 5: </t>
  </si>
  <si>
    <t xml:space="preserve">Personnel 6: </t>
  </si>
  <si>
    <t xml:space="preserve">Personnel 7: </t>
  </si>
  <si>
    <t xml:space="preserve">Personnel 8: </t>
  </si>
  <si>
    <t xml:space="preserve">Personnel 9: </t>
  </si>
  <si>
    <t xml:space="preserve">Personnel 10: </t>
  </si>
  <si>
    <t>Total Salaries and Wages</t>
  </si>
  <si>
    <t>Payroll Taxes and Fringe Benefits</t>
  </si>
  <si>
    <t>Payroll / Benefits % of Total Salaries and Wages</t>
  </si>
  <si>
    <t>I. Total Personnel</t>
  </si>
  <si>
    <t>II. Consultant / Contractor Fees</t>
  </si>
  <si>
    <t>Consultant/Contractor</t>
  </si>
  <si>
    <t>II. Total Consultant / Contractor Fees</t>
  </si>
  <si>
    <t xml:space="preserve">III.  Program Expenses Table </t>
  </si>
  <si>
    <t xml:space="preserve">Category </t>
  </si>
  <si>
    <t xml:space="preserve">Note: </t>
  </si>
  <si>
    <t>Office Supplies</t>
  </si>
  <si>
    <t>Printing / Copying</t>
  </si>
  <si>
    <t>Program Supplies</t>
  </si>
  <si>
    <t>Media</t>
  </si>
  <si>
    <t>Hardware Equipment</t>
  </si>
  <si>
    <t>Rent / Utilities*</t>
  </si>
  <si>
    <t>*Rent / Utilities line item is deducted from the Direct Cost total to calculate the budget's Modified Total Direct Cost (MTDC). The Indirect Rate Calculator displays the maximum amount (15%) of your MTDC that you can allocate to Indirect.</t>
  </si>
  <si>
    <t>Staff Travel (lodging, airfare, mileage, etc.)</t>
  </si>
  <si>
    <t>Use CalHR Travel Guidance, linked here, for per diems and rates</t>
  </si>
  <si>
    <t>Participant Transportation</t>
  </si>
  <si>
    <t xml:space="preserve">Miscellaneous 1: </t>
  </si>
  <si>
    <t xml:space="preserve">Miscellaneous 2: </t>
  </si>
  <si>
    <t xml:space="preserve">Miscellaneous 3: </t>
  </si>
  <si>
    <t xml:space="preserve">Miscellaneous 4: </t>
  </si>
  <si>
    <t xml:space="preserve">Miscellaneous 5: </t>
  </si>
  <si>
    <t xml:space="preserve">Miscellaneous 6: </t>
  </si>
  <si>
    <t xml:space="preserve">Miscellaneous 7: </t>
  </si>
  <si>
    <t xml:space="preserve">Miscellaneous 8: </t>
  </si>
  <si>
    <t xml:space="preserve">Miscellaneous 9: </t>
  </si>
  <si>
    <t xml:space="preserve">Miscellaneous 10: </t>
  </si>
  <si>
    <t>III. Total Program Expenses</t>
  </si>
  <si>
    <t>Total Direct Costs Table</t>
  </si>
  <si>
    <t>Total Direct Costs (I. + II. + III.)</t>
  </si>
  <si>
    <t>IV. Indirect Costs*</t>
  </si>
  <si>
    <t xml:space="preserve">Indirect Rate Calculator (Read-Only) </t>
  </si>
  <si>
    <r>
      <rPr>
        <sz val="8"/>
        <color rgb="FFFFFFFF"/>
        <rFont val="Arial"/>
        <family val="2"/>
      </rPr>
      <t>↓</t>
    </r>
    <r>
      <rPr>
        <sz val="8"/>
        <color rgb="FFFFFFFF"/>
        <rFont val="Arial Nova"/>
        <family val="2"/>
      </rPr>
      <t xml:space="preserve"> Indirect Rate Calculator</t>
    </r>
  </si>
  <si>
    <t>Dollar Amount</t>
  </si>
  <si>
    <t>MTDC</t>
  </si>
  <si>
    <t>15% of MTDC</t>
  </si>
  <si>
    <t>Indirect Expenses % of MTDC (Limited to 15%)</t>
  </si>
  <si>
    <t>Indirect Expenses</t>
  </si>
  <si>
    <r>
      <t>Total Budget Amount</t>
    </r>
    <r>
      <rPr>
        <b/>
        <i/>
        <sz val="9"/>
        <color rgb="FF000000"/>
        <rFont val="Arial"/>
        <family val="2"/>
      </rPr>
      <t xml:space="preserve"> (Direct + Indirect Costs)</t>
    </r>
  </si>
  <si>
    <t>End of Worksheet.</t>
  </si>
  <si>
    <t xml:space="preserve">EXAMPLE: SOR IV OUD &amp; StUD Prevention and Education Project Budget </t>
  </si>
  <si>
    <t>XYZ Organization</t>
  </si>
  <si>
    <t xml:space="preserve">Personnel 1: Grants Manager </t>
  </si>
  <si>
    <t>Personnel 2: Outreach Coordinator</t>
  </si>
  <si>
    <t>Personnel 3: SUD Program Director</t>
  </si>
  <si>
    <t>Personnel 4: Communications Specialist</t>
  </si>
  <si>
    <t>Personnel 5: Grant Accountant</t>
  </si>
  <si>
    <t>18% of salaries for payroll taxes, benefits, and worker's compensation</t>
  </si>
  <si>
    <t>1. Translation Services Contractor</t>
  </si>
  <si>
    <t>Cost of translating existing OUD &amp; SUD educational materials equalling about 10 pages of material, 3 long-form PSA videos, and 3 short-form videos into three languages.</t>
  </si>
  <si>
    <t>2. Community Artist Contractor - Mixed Media Artist</t>
  </si>
  <si>
    <t>Compensating artist's time and expertise in leading one SUD awareness art workshop for the public + two planning meetings with our staff. We will purchase workshop supplies (see Program Supplies line item).</t>
  </si>
  <si>
    <t>5.</t>
  </si>
  <si>
    <t>Calculation based on current annual usage estimates. Paper, notebooks, writing utensils, binders, staples, etc for day to day program operations.</t>
  </si>
  <si>
    <r>
      <rPr>
        <b/>
        <sz val="10"/>
        <color rgb="FF000000"/>
        <rFont val="Arial"/>
        <family val="2"/>
      </rPr>
      <t>General Outreach Boothing Costs:</t>
    </r>
    <r>
      <rPr>
        <b/>
        <sz val="10"/>
        <color rgb="FF000000"/>
        <rFont val="Arial"/>
        <family val="2"/>
      </rPr>
      <t xml:space="preserve">
</t>
    </r>
    <r>
      <rPr>
        <sz val="10"/>
        <color rgb="FF000000"/>
        <rFont val="Arial"/>
        <family val="2"/>
      </rPr>
      <t xml:space="preserve">$1000 estimated cost for booth fees for community tabling/outreach. 
$300 for a new outreach canopy for booth/tabling.
Total = $1300
</t>
    </r>
    <r>
      <rPr>
        <b/>
        <sz val="10"/>
        <color rgb="FF000000"/>
        <rFont val="Arial"/>
        <family val="2"/>
      </rPr>
      <t>Art Workshop Costs</t>
    </r>
    <r>
      <rPr>
        <b/>
        <sz val="10"/>
        <color rgb="FF000000"/>
        <rFont val="Arial"/>
        <family val="2"/>
      </rPr>
      <t xml:space="preserve">
</t>
    </r>
    <r>
      <rPr>
        <sz val="10"/>
        <color rgb="FF000000"/>
        <rFont val="Arial"/>
        <family val="2"/>
      </rPr>
      <t xml:space="preserve">$1000 estimated cost for art supplies for two community SUD-awareness art workshops ($500 needed for each workshop). 
</t>
    </r>
    <r>
      <rPr>
        <b/>
        <sz val="10"/>
        <color rgb="FF000000"/>
        <rFont val="Arial"/>
        <family val="2"/>
      </rPr>
      <t>Wellness Day Costs:</t>
    </r>
    <r>
      <rPr>
        <b/>
        <sz val="10"/>
        <color rgb="FF000000"/>
        <rFont val="Arial"/>
        <family val="2"/>
      </rPr>
      <t xml:space="preserve">
</t>
    </r>
    <r>
      <rPr>
        <sz val="10"/>
        <color rgb="FF000000"/>
        <rFont val="Arial"/>
        <family val="2"/>
      </rPr>
      <t>We will hold one wellness resource day during contract period. Wellness Day will offer educational and awareness opportunities to public about OUD &amp; SUD,mental health, diabetes &amp; heart disease, sexual health, and nutrition. Wellness Day engages all 5 of our grants, so we will only allocate 20% of costs to this budget. 
20% of $4000 venue fee = $800
4 guest speakers (people with lived experience, providers/medical professionals, and community leaders) each given $500 = $2000 x 0.2 = $400
Total = $1200</t>
    </r>
  </si>
  <si>
    <t>Team needs to upgrade one laptop that will be used for program purposes. Estimated cost for one laptop is $900.</t>
  </si>
  <si>
    <t>Miscellaneous 1: Peer Group Volunteer Facilitator</t>
  </si>
  <si>
    <t>Miscellaneous 2: Software Licenses</t>
  </si>
  <si>
    <t>Miscellaneous 3: Staff Trainings</t>
  </si>
  <si>
    <t>↓ Indirect Rate Calculator</t>
  </si>
  <si>
    <t>12 months</t>
  </si>
  <si>
    <t>Maximum Allowable Requested Amount: $200,000.00</t>
  </si>
  <si>
    <t xml:space="preserve">0.25 FTE at $80,000 annual salary for the full 12 months. Leads community education events/presentations, participates in program planning/meetings, manages contract deliverables, contract compliance requirements, reports to funder, etc. </t>
  </si>
  <si>
    <t>0.5 FTE at $65,000 annual salary for 10 months (need to hire this position and won't start outreach events until a few months in contract). Leads media ads, community event tabling, outreach material development.</t>
  </si>
  <si>
    <t xml:space="preserve">0.5 FTE at $80,000 annual salary for the full 12 months. Oversees all SUD programming activity implementation, strategy, and planning. Will build partnerships with treatment providers and establish referral processes. 
</t>
  </si>
  <si>
    <t>0.1 FTE at $65,000 annual salary for 10 months (we won't start rolling out the Comms projects until a few months in the contract). Works closely with outreach coordinator and SUD program director to support with social media outreach &amp; engagement. Drafts digital media, takes photos at events, manages engagement, etc.</t>
  </si>
  <si>
    <t>0.2 FTE at $80,000 for the full 12 months. Prepares invoices to submit to funder, tracks program budget and actuals and keeps backup documentation, monitors expense allowability, supports with desk review.</t>
  </si>
  <si>
    <t>Our office space is shared with 5 other active grants, so we will allocate 20% of rent, electric bill, and water bill to this grant. 
20% of total rent ($3,000/month) = $600
20% of average electric bill ($400/month) = $80
20% of average water bill ($100/month) = $20
Calculate over the course of 12 months</t>
  </si>
  <si>
    <t>Estimated 50 miles/month (50 x 72.5 cent mileage rate = $36.25 per month x 12 months (rounding up to nearest dollar)
Using organization owned vehicle and sometimes staff owned vehicles to drive participants to SUD treatment facilities, medical appointments, etc.</t>
  </si>
  <si>
    <t>Grant Accountatnt uses Sage accounting software to manage finances of 5 active grants. Programmatic team uses Canva and Adobe to create program materials, and Zoom for operations. Will allocate 20% of each license cost to this grant. 
$5000 Sage license cost for 12 months x .20 = $1000
$300 Canva license cost for 12 months x .20 = $60
$1000 Zoom license costs for 12 months x .20 = $200</t>
  </si>
  <si>
    <t>Typically spend about $500/year for bulk printing of specialty items such as brochures, QR code cards, posters, and flyers. Calculating for 12 months and rounding to nearest dollar.</t>
  </si>
  <si>
    <t>$200/session x 2 sessions a month = $400 a month x 1 facilitator x 10 months
Compensation via Visa gift cards.
Compensation for voluntary peer group facilitator. Facilitator will be from community and have lived experience with OUD. They will lead bi-weekly peer support groups designed to build community, fight stigma and build a social support network for those with direct or indirect experience with OUD. Additionally, they will meet with our staff bi-monthly to check in &amp; provide inputs on the sessions.
Facilitator will also be obtaining peer support certification during this time. We are adding $800 to their compensation to compensate for their time completing those trainings.</t>
  </si>
  <si>
    <t>3. Evaluation &amp; Landscape Analysis Consultant</t>
  </si>
  <si>
    <t>Consultant will assist us in developing and implementing a plan to monitor and evaluate progress towards goals &amp; assist us in conducting a mini landscape analysis within the zipcodes we serve. Their work with us will last about 6 months, estimating at about $10,000 in total.</t>
  </si>
  <si>
    <t>Estimated cost for a video production company to help us produce 3 long-form videos, 3 short form PSAs over the span of 3 months.</t>
  </si>
  <si>
    <t xml:space="preserve">Planning on sending 3 staff to XYZ SUD conference located in LA in December 2026. Estimates below:
$191 lodging rate per night in LA county x 3 staff = $573 x 2 nights = $1,146
$68 per diem rate for one full day in LA x 3 staff = $204
$51 per diem rate for 1st and last day of travel (2 days x 3 employees) = $306
$50/per day x 3 days = $150 to park 1 car at SFO (staff will be driving together)
$300 round trip flights from Sacramento to Long Beach x 3 staff = $900
$40 round trip Uber to and from Long Beach airport (staff will share Uber)
</t>
  </si>
  <si>
    <t>1 Mental health training for all staff = $100 per person x 3 staff= $300
1 training on MOUD for all staff = $100 per person x 3 staff= $300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</si>
</sst>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&quot; &quot;;[Red]&quot;(&quot;&quot;$&quot;#,##0.00&quot;)&quot;"/>
    <numFmt numFmtId="165" formatCode="&quot;$&quot;#,##0.00"/>
    <numFmt numFmtId="166" formatCode="&quot; &quot;&quot;$&quot;* #,##0.00&quot; &quot;;&quot; &quot;&quot;$&quot;* &quot;(&quot;#,##0.00&quot;)&quot;;&quot; &quot;&quot;$&quot;* &quot;-&quot;#&quot; &quot;;&quot; &quot;@&quot; &quot;"/>
  </numFmts>
  <fonts count="1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9C5700"/>
      <name val="Arial"/>
      <family val="2"/>
    </font>
    <font>
      <u/>
      <sz val="10"/>
      <color rgb="FF0000FF"/>
      <name val="Arial"/>
      <family val="2"/>
    </font>
    <font>
      <b/>
      <sz val="18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i/>
      <sz val="8"/>
      <color rgb="FF000000"/>
      <name val="Arial"/>
      <family val="2"/>
    </font>
    <font>
      <sz val="8"/>
      <color rgb="FFFFFFFF"/>
      <name val="Arial Nova"/>
      <family val="2"/>
    </font>
    <font>
      <sz val="8"/>
      <color rgb="FFFFFFFF"/>
      <name val="Arial"/>
      <family val="2"/>
    </font>
    <font>
      <sz val="8"/>
      <color rgb="FF000000"/>
      <name val="Arial Nova"/>
      <family val="2"/>
    </font>
    <font>
      <b/>
      <i/>
      <sz val="9"/>
      <color rgb="FF000000"/>
      <name val="Arial"/>
      <family val="2"/>
    </font>
    <font>
      <sz val="8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B7DEE8"/>
        <bgColor rgb="FFB7DEE8"/>
      </patternFill>
    </fill>
    <fill>
      <patternFill patternType="solid">
        <fgColor rgb="FFEBF1DE"/>
        <bgColor rgb="FFEBF1DE"/>
      </patternFill>
    </fill>
    <fill>
      <patternFill patternType="solid">
        <fgColor rgb="FFDCE6F1"/>
        <bgColor rgb="FFDCE6F1"/>
      </patternFill>
    </fill>
    <fill>
      <patternFill patternType="solid">
        <fgColor rgb="FF4F6228"/>
        <bgColor rgb="FF4F6228"/>
      </patternFill>
    </fill>
    <fill>
      <patternFill patternType="solid">
        <fgColor rgb="FFE4DFEC"/>
        <bgColor rgb="FFE4DFEC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 applyNumberFormat="0" applyFont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115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 applyAlignment="1">
      <alignment horizontal="right" wrapText="1"/>
    </xf>
    <xf numFmtId="0" fontId="0" fillId="4" borderId="1" xfId="0" applyFill="1" applyBorder="1" applyAlignment="1" applyProtection="1">
      <alignment horizontal="left"/>
      <protection locked="0"/>
    </xf>
    <xf numFmtId="0" fontId="0" fillId="3" borderId="1" xfId="0" applyFill="1" applyBorder="1"/>
    <xf numFmtId="0" fontId="0" fillId="0" borderId="0" xfId="0" applyAlignment="1">
      <alignment wrapText="1"/>
    </xf>
    <xf numFmtId="0" fontId="6" fillId="3" borderId="2" xfId="0" applyFont="1" applyFill="1" applyBorder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165" fontId="0" fillId="3" borderId="2" xfId="0" applyNumberFormat="1" applyFill="1" applyBorder="1" applyAlignment="1">
      <alignment horizontal="left"/>
    </xf>
    <xf numFmtId="0" fontId="0" fillId="0" borderId="3" xfId="0" applyBorder="1"/>
    <xf numFmtId="0" fontId="0" fillId="3" borderId="2" xfId="0" applyFill="1" applyBorder="1" applyAlignment="1">
      <alignment horizontal="left"/>
    </xf>
    <xf numFmtId="0" fontId="0" fillId="3" borderId="0" xfId="0" applyFill="1"/>
    <xf numFmtId="14" fontId="0" fillId="3" borderId="2" xfId="0" applyNumberFormat="1" applyFill="1" applyBorder="1" applyAlignment="1">
      <alignment horizontal="left"/>
    </xf>
    <xf numFmtId="0" fontId="8" fillId="5" borderId="0" xfId="0" applyFont="1" applyFill="1" applyAlignment="1">
      <alignment wrapText="1"/>
    </xf>
    <xf numFmtId="0" fontId="0" fillId="5" borderId="0" xfId="0" applyFill="1" applyAlignment="1">
      <alignment vertical="top"/>
    </xf>
    <xf numFmtId="0" fontId="0" fillId="5" borderId="0" xfId="0" applyFill="1" applyAlignment="1">
      <alignment vertical="top" wrapText="1"/>
    </xf>
    <xf numFmtId="0" fontId="0" fillId="5" borderId="0" xfId="0" applyFill="1"/>
    <xf numFmtId="0" fontId="9" fillId="5" borderId="4" xfId="0" applyFont="1" applyFill="1" applyBorder="1" applyAlignment="1">
      <alignment wrapText="1"/>
    </xf>
    <xf numFmtId="0" fontId="9" fillId="5" borderId="5" xfId="0" applyFont="1" applyFill="1" applyBorder="1" applyAlignment="1">
      <alignment wrapText="1"/>
    </xf>
    <xf numFmtId="0" fontId="9" fillId="5" borderId="5" xfId="0" applyFont="1" applyFill="1" applyBorder="1" applyAlignment="1">
      <alignment horizontal="left" vertical="top" wrapText="1"/>
    </xf>
    <xf numFmtId="0" fontId="0" fillId="6" borderId="5" xfId="0" applyFill="1" applyBorder="1" applyAlignment="1">
      <alignment horizontal="center" wrapText="1"/>
    </xf>
    <xf numFmtId="0" fontId="0" fillId="4" borderId="6" xfId="0" applyFill="1" applyBorder="1" applyAlignment="1" applyProtection="1">
      <alignment wrapText="1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0" fontId="0" fillId="4" borderId="7" xfId="0" applyFill="1" applyBorder="1" applyAlignment="1" applyProtection="1">
      <alignment wrapText="1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165" fontId="0" fillId="4" borderId="7" xfId="0" applyNumberFormat="1" applyFill="1" applyBorder="1" applyAlignment="1" applyProtection="1">
      <alignment horizontal="right"/>
      <protection locked="0"/>
    </xf>
    <xf numFmtId="1" fontId="0" fillId="4" borderId="7" xfId="0" applyNumberFormat="1" applyFill="1" applyBorder="1" applyAlignment="1" applyProtection="1">
      <alignment horizontal="right"/>
      <protection locked="0"/>
    </xf>
    <xf numFmtId="165" fontId="0" fillId="0" borderId="7" xfId="0" applyNumberFormat="1" applyBorder="1" applyAlignment="1">
      <alignment horizontal="right"/>
    </xf>
    <xf numFmtId="0" fontId="0" fillId="0" borderId="6" xfId="0" applyBorder="1" applyAlignment="1">
      <alignment horizontal="right" wrapText="1"/>
    </xf>
    <xf numFmtId="164" fontId="0" fillId="0" borderId="7" xfId="0" applyNumberFormat="1" applyBorder="1"/>
    <xf numFmtId="0" fontId="0" fillId="0" borderId="6" xfId="0" applyBorder="1" applyAlignment="1">
      <alignment wrapText="1"/>
    </xf>
    <xf numFmtId="2" fontId="0" fillId="6" borderId="7" xfId="0" applyNumberFormat="1" applyFill="1" applyBorder="1" applyAlignment="1">
      <alignment horizontal="right"/>
    </xf>
    <xf numFmtId="165" fontId="0" fillId="0" borderId="7" xfId="0" applyNumberFormat="1" applyBorder="1"/>
    <xf numFmtId="2" fontId="0" fillId="0" borderId="7" xfId="0" applyNumberFormat="1" applyBorder="1"/>
    <xf numFmtId="165" fontId="0" fillId="6" borderId="7" xfId="0" applyNumberFormat="1" applyFill="1" applyBorder="1" applyAlignment="1">
      <alignment horizontal="right"/>
    </xf>
    <xf numFmtId="0" fontId="10" fillId="0" borderId="6" xfId="0" applyFont="1" applyBorder="1" applyAlignment="1">
      <alignment horizontal="right" wrapText="1"/>
    </xf>
    <xf numFmtId="10" fontId="10" fillId="0" borderId="7" xfId="1" applyNumberFormat="1" applyFont="1" applyFill="1" applyBorder="1"/>
    <xf numFmtId="0" fontId="9" fillId="7" borderId="6" xfId="0" applyFont="1" applyFill="1" applyBorder="1" applyAlignment="1">
      <alignment horizontal="right" wrapText="1"/>
    </xf>
    <xf numFmtId="164" fontId="9" fillId="7" borderId="7" xfId="0" applyNumberFormat="1" applyFont="1" applyFill="1" applyBorder="1" applyAlignment="1">
      <alignment horizontal="right"/>
    </xf>
    <xf numFmtId="0" fontId="8" fillId="5" borderId="0" xfId="0" applyFont="1" applyFill="1"/>
    <xf numFmtId="164" fontId="0" fillId="5" borderId="0" xfId="0" applyNumberFormat="1" applyFill="1" applyAlignment="1">
      <alignment horizontal="right"/>
    </xf>
    <xf numFmtId="0" fontId="0" fillId="5" borderId="0" xfId="0" applyFill="1" applyAlignment="1">
      <alignment wrapText="1"/>
    </xf>
    <xf numFmtId="0" fontId="9" fillId="5" borderId="7" xfId="0" applyFont="1" applyFill="1" applyBorder="1" applyAlignment="1">
      <alignment wrapText="1"/>
    </xf>
    <xf numFmtId="0" fontId="9" fillId="5" borderId="7" xfId="0" applyFont="1" applyFill="1" applyBorder="1"/>
    <xf numFmtId="0" fontId="0" fillId="4" borderId="7" xfId="0" applyFill="1" applyBorder="1" applyAlignment="1" applyProtection="1">
      <alignment horizontal="left" wrapText="1"/>
      <protection locked="0"/>
    </xf>
    <xf numFmtId="0" fontId="9" fillId="7" borderId="7" xfId="0" applyFont="1" applyFill="1" applyBorder="1" applyAlignment="1">
      <alignment horizontal="right" wrapText="1"/>
    </xf>
    <xf numFmtId="164" fontId="0" fillId="5" borderId="0" xfId="0" applyNumberFormat="1" applyFill="1"/>
    <xf numFmtId="0" fontId="9" fillId="5" borderId="5" xfId="0" applyFont="1" applyFill="1" applyBorder="1"/>
    <xf numFmtId="0" fontId="9" fillId="5" borderId="8" xfId="0" applyFont="1" applyFill="1" applyBorder="1" applyAlignment="1">
      <alignment horizontal="left" vertical="top" wrapText="1"/>
    </xf>
    <xf numFmtId="164" fontId="0" fillId="4" borderId="7" xfId="0" applyNumberFormat="1" applyFill="1" applyBorder="1" applyProtection="1">
      <protection locked="0"/>
    </xf>
    <xf numFmtId="0" fontId="0" fillId="0" borderId="9" xfId="0" applyBorder="1"/>
    <xf numFmtId="0" fontId="0" fillId="0" borderId="9" xfId="0" applyBorder="1" applyAlignment="1">
      <alignment wrapText="1"/>
    </xf>
    <xf numFmtId="0" fontId="3" fillId="0" borderId="9" xfId="4" applyBorder="1" applyAlignment="1">
      <alignment wrapText="1"/>
    </xf>
    <xf numFmtId="0" fontId="3" fillId="0" borderId="0" xfId="4" applyAlignment="1"/>
    <xf numFmtId="0" fontId="9" fillId="7" borderId="10" xfId="0" applyFont="1" applyFill="1" applyBorder="1" applyAlignment="1">
      <alignment horizontal="right" wrapText="1"/>
    </xf>
    <xf numFmtId="164" fontId="9" fillId="7" borderId="11" xfId="0" applyNumberFormat="1" applyFont="1" applyFill="1" applyBorder="1" applyAlignment="1">
      <alignment horizontal="right"/>
    </xf>
    <xf numFmtId="0" fontId="0" fillId="0" borderId="11" xfId="0" applyBorder="1" applyAlignment="1">
      <alignment wrapText="1"/>
    </xf>
    <xf numFmtId="0" fontId="0" fillId="0" borderId="12" xfId="0" applyBorder="1"/>
    <xf numFmtId="0" fontId="9" fillId="5" borderId="12" xfId="0" applyFont="1" applyFill="1" applyBorder="1" applyAlignment="1">
      <alignment wrapText="1"/>
    </xf>
    <xf numFmtId="0" fontId="0" fillId="0" borderId="12" xfId="0" applyBorder="1" applyAlignment="1">
      <alignment wrapText="1"/>
    </xf>
    <xf numFmtId="0" fontId="9" fillId="0" borderId="10" xfId="0" applyFont="1" applyBorder="1" applyAlignment="1">
      <alignment wrapText="1"/>
    </xf>
    <xf numFmtId="164" fontId="9" fillId="0" borderId="12" xfId="0" applyNumberFormat="1" applyFont="1" applyBorder="1" applyAlignment="1">
      <alignment horizontal="right"/>
    </xf>
    <xf numFmtId="0" fontId="9" fillId="5" borderId="0" xfId="0" applyFont="1" applyFill="1"/>
    <xf numFmtId="0" fontId="9" fillId="5" borderId="0" xfId="0" applyFont="1" applyFill="1" applyAlignment="1">
      <alignment wrapText="1"/>
    </xf>
    <xf numFmtId="0" fontId="11" fillId="8" borderId="13" xfId="0" applyFont="1" applyFill="1" applyBorder="1" applyAlignment="1">
      <alignment horizontal="center" vertical="center" wrapText="1"/>
    </xf>
    <xf numFmtId="0" fontId="11" fillId="8" borderId="14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center" vertical="center" wrapText="1"/>
    </xf>
    <xf numFmtId="9" fontId="13" fillId="6" borderId="16" xfId="0" applyNumberFormat="1" applyFont="1" applyFill="1" applyBorder="1" applyAlignment="1">
      <alignment horizontal="center" vertical="center" wrapText="1"/>
    </xf>
    <xf numFmtId="164" fontId="13" fillId="6" borderId="1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164" fontId="9" fillId="4" borderId="7" xfId="0" applyNumberFormat="1" applyFont="1" applyFill="1" applyBorder="1" applyAlignment="1" applyProtection="1">
      <alignment horizontal="right"/>
      <protection locked="0"/>
    </xf>
    <xf numFmtId="0" fontId="10" fillId="0" borderId="0" xfId="0" applyFont="1" applyAlignment="1">
      <alignment horizontal="right" wrapText="1"/>
    </xf>
    <xf numFmtId="10" fontId="10" fillId="0" borderId="7" xfId="1" applyNumberFormat="1" applyFont="1" applyBorder="1" applyAlignment="1">
      <alignment horizontal="right"/>
    </xf>
    <xf numFmtId="0" fontId="9" fillId="9" borderId="0" xfId="0" applyFont="1" applyFill="1" applyAlignment="1">
      <alignment wrapText="1"/>
    </xf>
    <xf numFmtId="164" fontId="9" fillId="0" borderId="7" xfId="0" applyNumberFormat="1" applyFont="1" applyBorder="1" applyAlignment="1">
      <alignment horizontal="right"/>
    </xf>
    <xf numFmtId="166" fontId="15" fillId="0" borderId="0" xfId="0" applyNumberFormat="1" applyFont="1"/>
    <xf numFmtId="0" fontId="0" fillId="0" borderId="0" xfId="0" applyAlignment="1">
      <alignment vertical="top" wrapText="1"/>
    </xf>
    <xf numFmtId="10" fontId="15" fillId="0" borderId="0" xfId="1" applyNumberFormat="1" applyFont="1" applyAlignment="1" applyProtection="1">
      <alignment vertical="top" wrapText="1"/>
      <protection locked="0"/>
    </xf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0" fontId="0" fillId="6" borderId="8" xfId="0" applyFill="1" applyBorder="1" applyAlignment="1">
      <alignment horizontal="center" wrapText="1"/>
    </xf>
    <xf numFmtId="164" fontId="0" fillId="0" borderId="11" xfId="0" applyNumberFormat="1" applyBorder="1" applyAlignment="1">
      <alignment horizontal="right" wrapText="1"/>
    </xf>
    <xf numFmtId="0" fontId="0" fillId="0" borderId="1" xfId="0" applyBorder="1" applyAlignment="1">
      <alignment horizontal="left" wrapText="1"/>
    </xf>
    <xf numFmtId="2" fontId="0" fillId="0" borderId="5" xfId="0" applyNumberFormat="1" applyBorder="1"/>
    <xf numFmtId="165" fontId="0" fillId="0" borderId="4" xfId="0" applyNumberFormat="1" applyBorder="1"/>
    <xf numFmtId="1" fontId="0" fillId="0" borderId="4" xfId="0" applyNumberFormat="1" applyBorder="1"/>
    <xf numFmtId="165" fontId="0" fillId="0" borderId="9" xfId="0" applyNumberFormat="1" applyBorder="1" applyAlignment="1">
      <alignment horizontal="right" wrapText="1"/>
    </xf>
    <xf numFmtId="0" fontId="0" fillId="0" borderId="1" xfId="0" applyBorder="1" applyAlignment="1">
      <alignment wrapText="1"/>
    </xf>
    <xf numFmtId="164" fontId="0" fillId="0" borderId="7" xfId="0" applyNumberFormat="1" applyBorder="1" applyAlignment="1">
      <alignment horizontal="right" wrapText="1"/>
    </xf>
    <xf numFmtId="0" fontId="0" fillId="0" borderId="7" xfId="0" applyBorder="1" applyAlignment="1">
      <alignment wrapText="1"/>
    </xf>
    <xf numFmtId="2" fontId="0" fillId="0" borderId="7" xfId="0" applyNumberFormat="1" applyBorder="1" applyAlignment="1">
      <alignment wrapText="1"/>
    </xf>
    <xf numFmtId="165" fontId="0" fillId="0" borderId="7" xfId="0" applyNumberFormat="1" applyBorder="1" applyAlignment="1">
      <alignment wrapText="1"/>
    </xf>
    <xf numFmtId="1" fontId="0" fillId="0" borderId="7" xfId="0" applyNumberFormat="1" applyBorder="1" applyAlignment="1">
      <alignment wrapText="1"/>
    </xf>
    <xf numFmtId="164" fontId="0" fillId="0" borderId="7" xfId="0" applyNumberFormat="1" applyBorder="1" applyAlignment="1">
      <alignment wrapText="1"/>
    </xf>
    <xf numFmtId="2" fontId="0" fillId="6" borderId="7" xfId="0" applyNumberFormat="1" applyFill="1" applyBorder="1" applyAlignment="1">
      <alignment horizontal="right" wrapText="1"/>
    </xf>
    <xf numFmtId="165" fontId="0" fillId="6" borderId="9" xfId="0" applyNumberFormat="1" applyFill="1" applyBorder="1" applyAlignment="1">
      <alignment horizontal="right" wrapText="1"/>
    </xf>
    <xf numFmtId="10" fontId="10" fillId="0" borderId="7" xfId="1" applyNumberFormat="1" applyFont="1" applyFill="1" applyBorder="1" applyAlignment="1">
      <alignment wrapText="1"/>
    </xf>
    <xf numFmtId="164" fontId="9" fillId="7" borderId="11" xfId="0" applyNumberFormat="1" applyFont="1" applyFill="1" applyBorder="1" applyAlignment="1">
      <alignment horizontal="right" wrapText="1"/>
    </xf>
    <xf numFmtId="164" fontId="0" fillId="0" borderId="12" xfId="0" applyNumberFormat="1" applyBorder="1" applyAlignment="1">
      <alignment horizontal="right"/>
    </xf>
    <xf numFmtId="164" fontId="0" fillId="0" borderId="12" xfId="0" applyNumberFormat="1" applyBorder="1"/>
    <xf numFmtId="164" fontId="0" fillId="0" borderId="11" xfId="0" applyNumberFormat="1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164" fontId="0" fillId="0" borderId="7" xfId="0" applyNumberFormat="1" applyBorder="1" applyAlignment="1">
      <alignment horizontal="right"/>
    </xf>
    <xf numFmtId="0" fontId="9" fillId="5" borderId="8" xfId="0" applyFont="1" applyFill="1" applyBorder="1"/>
    <xf numFmtId="10" fontId="10" fillId="0" borderId="0" xfId="1" applyNumberFormat="1" applyFont="1" applyAlignment="1">
      <alignment horizontal="right"/>
    </xf>
    <xf numFmtId="0" fontId="0" fillId="0" borderId="0" xfId="0" applyBorder="1" applyAlignment="1">
      <alignment wrapText="1"/>
    </xf>
    <xf numFmtId="49" fontId="0" fillId="0" borderId="5" xfId="0" applyNumberFormat="1" applyBorder="1" applyAlignment="1">
      <alignment horizontal="left" wrapText="1"/>
    </xf>
    <xf numFmtId="164" fontId="0" fillId="0" borderId="5" xfId="0" applyNumberFormat="1" applyBorder="1"/>
    <xf numFmtId="0" fontId="0" fillId="0" borderId="4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horizontal="left" wrapText="1"/>
    </xf>
  </cellXfs>
  <cellStyles count="5">
    <cellStyle name="cf1" xfId="2" xr:uid="{00000000-0005-0000-0000-000000000000}"/>
    <cellStyle name="cf2" xfId="3" xr:uid="{00000000-0005-0000-0000-000001000000}"/>
    <cellStyle name="Hyperlink" xfId="4" xr:uid="{00000000-0005-0000-0000-000002000000}"/>
    <cellStyle name="Normal" xfId="0" builtinId="0" customBuiltin="1"/>
    <cellStyle name="Percent" xfId="1" builtinId="5" customBuiltin="1"/>
  </cellStyles>
  <dxfs count="21"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color rgb="FF9C5700"/>
        <family val="2"/>
      </font>
      <fill>
        <patternFill patternType="solid">
          <fgColor rgb="FFFFEB9C"/>
          <bgColor rgb="FFFFEB9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color rgb="FF9C5700"/>
        <family val="2"/>
      </font>
      <fill>
        <patternFill patternType="solid">
          <fgColor rgb="FFFFEB9C"/>
          <bgColor rgb="FFFFEB9C"/>
        </patternFill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A33:D52" totalsRowShown="0">
  <tableColumns count="4">
    <tableColumn id="1" xr3:uid="{00000000-0010-0000-0000-000001000000}" name="Category "/>
    <tableColumn id="2" xr3:uid="{00000000-0010-0000-0000-000002000000}" name="Amount Budgeted"/>
    <tableColumn id="3" xr3:uid="{00000000-0010-0000-0000-000003000000}" name="Justification (include description &amp; cost breakdown)"/>
    <tableColumn id="4" xr3:uid="{00000000-0010-0000-0000-000004000000}" name="Note: 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49" displayName="Table49" ref="A25:C31" totalsRowShown="0">
  <tableColumns count="3">
    <tableColumn id="1" xr3:uid="{00000000-0010-0000-0900-000001000000}" name="Consultant/Contractor"/>
    <tableColumn id="2" xr3:uid="{00000000-0010-0000-0900-000002000000}" name="Amount Budgeted"/>
    <tableColumn id="3" xr3:uid="{00000000-0010-0000-0900-000003000000}" name="Justification (include description &amp; cost breakdown)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510" displayName="Table510" ref="A53:B54" totalsRowShown="0">
  <tableColumns count="2">
    <tableColumn id="1" xr3:uid="{00000000-0010-0000-0A00-000001000000}" name="Total Direct Costs Table"/>
    <tableColumn id="2" xr3:uid="{00000000-0010-0000-0A00-000002000000}" name="Amount Budgeted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13" displayName="Table13" ref="A2:C7" headerRowCount="0" totalsRowShown="0">
  <tableColumns count="3">
    <tableColumn id="1" xr3:uid="{00000000-0010-0000-0B00-000001000000}" name="Column1"/>
    <tableColumn id="2" xr3:uid="{00000000-0010-0000-0B00-000002000000}" name="Column2"/>
    <tableColumn id="3" xr3:uid="{00000000-0010-0000-0B00-000003000000}" name="Column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14" displayName="Table14" ref="A57:B59" totalsRowShown="0">
  <tableColumns count="2">
    <tableColumn id="1" xr3:uid="{00000000-0010-0000-0C00-000001000000}" name="↓ Indirect Rate Calculator"/>
    <tableColumn id="2" xr3:uid="{00000000-0010-0000-0C00-000002000000}" name="Dollar Amount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15" displayName="Table15" ref="A60:B63" totalsRowShown="0">
  <tableColumns count="2">
    <tableColumn id="1" xr3:uid="{00000000-0010-0000-0D00-000001000000}" name="Indirect Expenses % of MTDC (Limited to 15%)"/>
    <tableColumn id="2" xr3:uid="{00000000-0010-0000-0D00-000002000000}" name="Amount Budgeted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3" displayName="Table3" ref="A9:G23" totalsRowShown="0">
  <tableColumns count="7">
    <tableColumn id="1" xr3:uid="{00000000-0010-0000-0100-000001000000}" name="Employee Salaries and Wages"/>
    <tableColumn id="2" xr3:uid="{00000000-0010-0000-0100-000002000000}" name="Amount Budgeted"/>
    <tableColumn id="3" xr3:uid="{00000000-0010-0000-0100-000003000000}" name="Justification (include description &amp; cost breakdown)"/>
    <tableColumn id="4" xr3:uid="{00000000-0010-0000-0100-000004000000}" name="Optional: FTEs"/>
    <tableColumn id="5" xr3:uid="{00000000-0010-0000-0100-000005000000}" name="Optional: Annual Salary"/>
    <tableColumn id="6" xr3:uid="{00000000-0010-0000-0100-000006000000}" name="Optional: Months"/>
    <tableColumn id="7" xr3:uid="{00000000-0010-0000-0100-000007000000}" name="Calculated (Read-Only)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4" displayName="Table4" ref="A25:C31" totalsRowShown="0">
  <tableColumns count="3">
    <tableColumn id="1" xr3:uid="{00000000-0010-0000-0200-000001000000}" name="Consultant/Contractor"/>
    <tableColumn id="2" xr3:uid="{00000000-0010-0000-0200-000002000000}" name="Amount Budgeted"/>
    <tableColumn id="3" xr3:uid="{00000000-0010-0000-0200-000003000000}" name="Justification (include description &amp; cost breakdown)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5" displayName="Table5" ref="A53:B54" totalsRowShown="0">
  <tableColumns count="2">
    <tableColumn id="1" xr3:uid="{00000000-0010-0000-0300-000001000000}" name="Total Direct Costs Table"/>
    <tableColumn id="2" xr3:uid="{00000000-0010-0000-0300-000002000000}" name="Amount Budgeted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10" displayName="Table10" ref="A60:B63" totalsRowShown="0">
  <tableColumns count="2">
    <tableColumn id="1" xr3:uid="{00000000-0010-0000-0400-000001000000}" name="Indirect Expenses % of MTDC (Limited to 15%)"/>
    <tableColumn id="2" xr3:uid="{00000000-0010-0000-0400-000002000000}" name="Amount Budgeted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11" displayName="Table11" ref="A57:B59" totalsRowShown="0">
  <tableColumns count="2">
    <tableColumn id="1" xr3:uid="{00000000-0010-0000-0500-000001000000}" name="↓ Indirect Rate Calculator"/>
    <tableColumn id="2" xr3:uid="{00000000-0010-0000-0500-000002000000}" name="Dollar Amount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16" displayName="Table16" ref="A2:C7" headerRowCount="0" totalsRowShown="0">
  <tableColumns count="3">
    <tableColumn id="1" xr3:uid="{00000000-0010-0000-0600-000001000000}" name="Column1"/>
    <tableColumn id="2" xr3:uid="{00000000-0010-0000-0600-000002000000}" name="Column2"/>
    <tableColumn id="3" xr3:uid="{00000000-0010-0000-0600-000003000000}" name="Column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27" displayName="Table27" ref="A33:D52" totalsRowShown="0">
  <tableColumns count="4">
    <tableColumn id="1" xr3:uid="{00000000-0010-0000-0700-000001000000}" name="Category "/>
    <tableColumn id="2" xr3:uid="{00000000-0010-0000-0700-000002000000}" name="Amount Budgeted"/>
    <tableColumn id="3" xr3:uid="{00000000-0010-0000-0700-000003000000}" name="Justification (include description &amp; cost breakdown)"/>
    <tableColumn id="4" xr3:uid="{00000000-0010-0000-0700-000004000000}" name="Note: 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38" displayName="Table38" ref="A9:G23" totalsRowShown="0">
  <tableColumns count="7">
    <tableColumn id="1" xr3:uid="{00000000-0010-0000-0800-000001000000}" name="Employee Salaries and Wages"/>
    <tableColumn id="2" xr3:uid="{00000000-0010-0000-0800-000002000000}" name="Amount Budgeted"/>
    <tableColumn id="3" xr3:uid="{00000000-0010-0000-0800-000003000000}" name="Justification (include description &amp; cost breakdown)"/>
    <tableColumn id="4" xr3:uid="{00000000-0010-0000-0800-000004000000}" name="Optional: FTEs"/>
    <tableColumn id="5" xr3:uid="{00000000-0010-0000-0800-000005000000}" name="Optional: Annual Salary"/>
    <tableColumn id="6" xr3:uid="{00000000-0010-0000-0800-000006000000}" name="Optional: Months"/>
    <tableColumn id="7" xr3:uid="{00000000-0010-0000-0800-000007000000}" name="Calculated (Read-Only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hyperlink" Target="https://hrmanual.calhr.ca.gov/Home/ManualItem/1/2203" TargetMode="Externa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4.xml"/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hyperlink" Target="https://hrmanual.calhr.ca.gov/Home/ManualItem/1/2203" TargetMode="Externa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3"/>
  <sheetViews>
    <sheetView tabSelected="1" workbookViewId="0">
      <selection activeCell="B59" sqref="B59"/>
    </sheetView>
  </sheetViews>
  <sheetFormatPr defaultColWidth="12.5546875" defaultRowHeight="15" customHeight="1" x14ac:dyDescent="0.25"/>
  <cols>
    <col min="1" max="1" width="33.88671875" style="6" customWidth="1"/>
    <col min="2" max="2" width="19.88671875" customWidth="1"/>
    <col min="3" max="3" width="49.6640625" style="6" customWidth="1"/>
    <col min="4" max="7" width="19.5546875" customWidth="1"/>
    <col min="8" max="8" width="8.6640625" customWidth="1"/>
    <col min="9" max="9" width="12.5546875" customWidth="1"/>
  </cols>
  <sheetData>
    <row r="1" spans="1:7" ht="22.8" x14ac:dyDescent="0.4">
      <c r="A1" s="1" t="s">
        <v>0</v>
      </c>
      <c r="B1" s="2"/>
      <c r="C1" s="2"/>
    </row>
    <row r="2" spans="1:7" ht="12.75" customHeight="1" x14ac:dyDescent="0.25">
      <c r="A2" s="3" t="s">
        <v>1</v>
      </c>
      <c r="B2" s="4"/>
      <c r="C2" s="5"/>
      <c r="D2" s="6"/>
    </row>
    <row r="3" spans="1:7" ht="12.75" customHeight="1" thickBot="1" x14ac:dyDescent="0.3">
      <c r="A3" s="3" t="s">
        <v>2</v>
      </c>
      <c r="B3" s="7" t="s">
        <v>3</v>
      </c>
      <c r="C3" s="8" t="s">
        <v>4</v>
      </c>
      <c r="E3" s="9"/>
      <c r="F3" s="9"/>
    </row>
    <row r="4" spans="1:7" ht="12.75" customHeight="1" thickBot="1" x14ac:dyDescent="0.3">
      <c r="A4" s="3" t="s">
        <v>5</v>
      </c>
      <c r="B4" s="10">
        <f>B63</f>
        <v>0</v>
      </c>
      <c r="C4" s="11" t="s">
        <v>91</v>
      </c>
    </row>
    <row r="5" spans="1:7" ht="12.75" customHeight="1" x14ac:dyDescent="0.25">
      <c r="A5" s="3" t="s">
        <v>6</v>
      </c>
      <c r="B5" s="12" t="s">
        <v>90</v>
      </c>
      <c r="C5" s="13"/>
      <c r="D5" s="6"/>
    </row>
    <row r="6" spans="1:7" ht="12.75" customHeight="1" x14ac:dyDescent="0.25">
      <c r="A6" s="3" t="s">
        <v>7</v>
      </c>
      <c r="B6" s="14">
        <v>46266</v>
      </c>
      <c r="C6" s="13"/>
      <c r="D6" s="6"/>
    </row>
    <row r="7" spans="1:7" ht="12.75" customHeight="1" x14ac:dyDescent="0.25">
      <c r="A7" s="3" t="s">
        <v>8</v>
      </c>
      <c r="B7" s="14">
        <v>46630</v>
      </c>
      <c r="C7" s="13"/>
      <c r="D7" s="6"/>
    </row>
    <row r="8" spans="1:7" ht="42.75" customHeight="1" x14ac:dyDescent="0.3">
      <c r="A8" s="15" t="s">
        <v>9</v>
      </c>
      <c r="B8" s="16"/>
      <c r="C8" s="17"/>
      <c r="D8" s="18"/>
      <c r="E8" s="18"/>
      <c r="F8" s="18"/>
      <c r="G8" s="18"/>
    </row>
    <row r="9" spans="1:7" s="6" customFormat="1" ht="29.25" customHeight="1" x14ac:dyDescent="0.25">
      <c r="A9" s="19" t="s">
        <v>10</v>
      </c>
      <c r="B9" s="20" t="s">
        <v>11</v>
      </c>
      <c r="C9" s="21" t="s">
        <v>12</v>
      </c>
      <c r="D9" s="22" t="s">
        <v>13</v>
      </c>
      <c r="E9" s="22" t="s">
        <v>14</v>
      </c>
      <c r="F9" s="22" t="s">
        <v>15</v>
      </c>
      <c r="G9" s="22" t="s">
        <v>16</v>
      </c>
    </row>
    <row r="10" spans="1:7" ht="15" customHeight="1" x14ac:dyDescent="0.25">
      <c r="A10" s="23" t="s">
        <v>17</v>
      </c>
      <c r="B10" s="24"/>
      <c r="C10" s="25"/>
      <c r="D10" s="26"/>
      <c r="E10" s="27"/>
      <c r="F10" s="28"/>
      <c r="G10" s="29">
        <f t="shared" ref="G10:G19" si="0">IFERROR(ROUND((D10*E10)/12*F10,0),0)</f>
        <v>0</v>
      </c>
    </row>
    <row r="11" spans="1:7" ht="15" customHeight="1" x14ac:dyDescent="0.25">
      <c r="A11" s="23" t="s">
        <v>18</v>
      </c>
      <c r="B11" s="24"/>
      <c r="C11" s="25"/>
      <c r="D11" s="26"/>
      <c r="E11" s="27"/>
      <c r="F11" s="28"/>
      <c r="G11" s="29">
        <f t="shared" si="0"/>
        <v>0</v>
      </c>
    </row>
    <row r="12" spans="1:7" ht="15" customHeight="1" x14ac:dyDescent="0.25">
      <c r="A12" s="23" t="s">
        <v>19</v>
      </c>
      <c r="B12" s="24"/>
      <c r="C12" s="25"/>
      <c r="D12" s="26"/>
      <c r="E12" s="27"/>
      <c r="F12" s="28"/>
      <c r="G12" s="29">
        <f t="shared" si="0"/>
        <v>0</v>
      </c>
    </row>
    <row r="13" spans="1:7" ht="15" customHeight="1" x14ac:dyDescent="0.25">
      <c r="A13" s="23" t="s">
        <v>20</v>
      </c>
      <c r="B13" s="24"/>
      <c r="C13" s="25"/>
      <c r="D13" s="26"/>
      <c r="E13" s="27"/>
      <c r="F13" s="28"/>
      <c r="G13" s="29">
        <f t="shared" si="0"/>
        <v>0</v>
      </c>
    </row>
    <row r="14" spans="1:7" ht="15" customHeight="1" x14ac:dyDescent="0.25">
      <c r="A14" s="23" t="s">
        <v>21</v>
      </c>
      <c r="B14" s="24"/>
      <c r="C14" s="25"/>
      <c r="D14" s="26"/>
      <c r="E14" s="27"/>
      <c r="F14" s="28"/>
      <c r="G14" s="29">
        <f t="shared" si="0"/>
        <v>0</v>
      </c>
    </row>
    <row r="15" spans="1:7" ht="15" customHeight="1" x14ac:dyDescent="0.25">
      <c r="A15" s="23" t="s">
        <v>22</v>
      </c>
      <c r="B15" s="24"/>
      <c r="C15" s="25"/>
      <c r="D15" s="26"/>
      <c r="E15" s="27"/>
      <c r="F15" s="28"/>
      <c r="G15" s="29">
        <f t="shared" si="0"/>
        <v>0</v>
      </c>
    </row>
    <row r="16" spans="1:7" ht="15" customHeight="1" x14ac:dyDescent="0.25">
      <c r="A16" s="23" t="s">
        <v>23</v>
      </c>
      <c r="B16" s="24"/>
      <c r="C16" s="25"/>
      <c r="D16" s="26"/>
      <c r="E16" s="27"/>
      <c r="F16" s="28"/>
      <c r="G16" s="29">
        <f t="shared" si="0"/>
        <v>0</v>
      </c>
    </row>
    <row r="17" spans="1:7" ht="15" customHeight="1" x14ac:dyDescent="0.25">
      <c r="A17" s="23" t="s">
        <v>24</v>
      </c>
      <c r="B17" s="24"/>
      <c r="C17" s="25"/>
      <c r="D17" s="26"/>
      <c r="E17" s="27"/>
      <c r="F17" s="28"/>
      <c r="G17" s="29">
        <f t="shared" si="0"/>
        <v>0</v>
      </c>
    </row>
    <row r="18" spans="1:7" ht="15" customHeight="1" x14ac:dyDescent="0.25">
      <c r="A18" s="23" t="s">
        <v>25</v>
      </c>
      <c r="B18" s="24"/>
      <c r="C18" s="25"/>
      <c r="D18" s="26"/>
      <c r="E18" s="27"/>
      <c r="F18" s="28"/>
      <c r="G18" s="29">
        <f t="shared" si="0"/>
        <v>0</v>
      </c>
    </row>
    <row r="19" spans="1:7" ht="15" customHeight="1" x14ac:dyDescent="0.25">
      <c r="A19" s="23" t="s">
        <v>26</v>
      </c>
      <c r="B19" s="24"/>
      <c r="C19" s="23"/>
      <c r="D19" s="26"/>
      <c r="E19" s="27"/>
      <c r="F19" s="28"/>
      <c r="G19" s="29">
        <f t="shared" si="0"/>
        <v>0</v>
      </c>
    </row>
    <row r="20" spans="1:7" ht="15" customHeight="1" x14ac:dyDescent="0.25">
      <c r="A20" s="30" t="s">
        <v>27</v>
      </c>
      <c r="B20" s="31">
        <f>SUM(B10:B19)</f>
        <v>0</v>
      </c>
      <c r="C20" s="32" t="s">
        <v>3</v>
      </c>
      <c r="D20" s="33">
        <f>SUM(D10:D19)</f>
        <v>0</v>
      </c>
      <c r="E20" s="34" t="s">
        <v>3</v>
      </c>
      <c r="F20" s="35" t="s">
        <v>3</v>
      </c>
      <c r="G20" s="36">
        <f>SUM(G10:G19)</f>
        <v>0</v>
      </c>
    </row>
    <row r="21" spans="1:7" ht="15" customHeight="1" x14ac:dyDescent="0.25">
      <c r="A21" s="32" t="s">
        <v>28</v>
      </c>
      <c r="B21" s="24"/>
      <c r="C21" s="25"/>
      <c r="D21" s="6" t="s">
        <v>3</v>
      </c>
      <c r="E21" s="6" t="s">
        <v>3</v>
      </c>
      <c r="F21" s="6" t="s">
        <v>3</v>
      </c>
      <c r="G21" s="6" t="s">
        <v>3</v>
      </c>
    </row>
    <row r="22" spans="1:7" ht="13.2" x14ac:dyDescent="0.25">
      <c r="A22" s="37" t="s">
        <v>29</v>
      </c>
      <c r="B22" s="38">
        <f>IFERROR(B$21/B$20,0)</f>
        <v>0</v>
      </c>
      <c r="C22" s="6" t="s">
        <v>3</v>
      </c>
      <c r="D22" s="6" t="s">
        <v>3</v>
      </c>
      <c r="E22" s="6" t="s">
        <v>3</v>
      </c>
      <c r="F22" s="6" t="s">
        <v>3</v>
      </c>
      <c r="G22" s="6" t="s">
        <v>3</v>
      </c>
    </row>
    <row r="23" spans="1:7" ht="15" customHeight="1" x14ac:dyDescent="0.25">
      <c r="A23" s="39" t="s">
        <v>30</v>
      </c>
      <c r="B23" s="40">
        <f>B20+B21</f>
        <v>0</v>
      </c>
      <c r="C23" s="6" t="s">
        <v>3</v>
      </c>
      <c r="D23" s="6" t="s">
        <v>3</v>
      </c>
      <c r="E23" s="6" t="s">
        <v>3</v>
      </c>
      <c r="F23" s="6" t="s">
        <v>3</v>
      </c>
      <c r="G23" s="6" t="s">
        <v>3</v>
      </c>
    </row>
    <row r="24" spans="1:7" ht="36" customHeight="1" x14ac:dyDescent="0.3">
      <c r="A24" s="41" t="s">
        <v>31</v>
      </c>
      <c r="B24" s="42"/>
      <c r="C24" s="43"/>
    </row>
    <row r="25" spans="1:7" ht="15" customHeight="1" x14ac:dyDescent="0.25">
      <c r="A25" s="44" t="s">
        <v>32</v>
      </c>
      <c r="B25" s="45" t="s">
        <v>11</v>
      </c>
      <c r="C25" s="45" t="s">
        <v>12</v>
      </c>
    </row>
    <row r="26" spans="1:7" ht="15" customHeight="1" x14ac:dyDescent="0.25">
      <c r="A26" s="46">
        <v>1</v>
      </c>
      <c r="B26" s="24"/>
      <c r="C26" s="23"/>
    </row>
    <row r="27" spans="1:7" ht="15" customHeight="1" x14ac:dyDescent="0.25">
      <c r="A27" s="46">
        <v>2</v>
      </c>
      <c r="B27" s="24"/>
      <c r="C27" s="23"/>
    </row>
    <row r="28" spans="1:7" ht="15" customHeight="1" x14ac:dyDescent="0.25">
      <c r="A28" s="46">
        <v>3</v>
      </c>
      <c r="B28" s="24"/>
      <c r="C28" s="23"/>
    </row>
    <row r="29" spans="1:7" ht="15" customHeight="1" x14ac:dyDescent="0.25">
      <c r="A29" s="46">
        <v>4</v>
      </c>
      <c r="B29" s="24"/>
      <c r="C29" s="23"/>
    </row>
    <row r="30" spans="1:7" ht="15" customHeight="1" x14ac:dyDescent="0.25">
      <c r="A30" s="46">
        <v>5</v>
      </c>
      <c r="B30" s="24"/>
      <c r="C30" s="23"/>
    </row>
    <row r="31" spans="1:7" ht="15" customHeight="1" x14ac:dyDescent="0.25">
      <c r="A31" s="47" t="s">
        <v>33</v>
      </c>
      <c r="B31" s="40">
        <f>SUM(B26:B30)</f>
        <v>0</v>
      </c>
      <c r="C31" s="6" t="s">
        <v>3</v>
      </c>
    </row>
    <row r="32" spans="1:7" ht="63" customHeight="1" x14ac:dyDescent="0.3">
      <c r="A32" s="41" t="s">
        <v>34</v>
      </c>
      <c r="B32" s="48"/>
      <c r="C32" s="43"/>
      <c r="D32" s="18"/>
    </row>
    <row r="33" spans="1:9" ht="13.2" x14ac:dyDescent="0.25">
      <c r="A33" s="19" t="s">
        <v>35</v>
      </c>
      <c r="B33" s="49" t="s">
        <v>11</v>
      </c>
      <c r="C33" s="21" t="s">
        <v>12</v>
      </c>
      <c r="D33" s="50" t="s">
        <v>36</v>
      </c>
    </row>
    <row r="34" spans="1:9" ht="13.2" x14ac:dyDescent="0.25">
      <c r="A34" s="32" t="s">
        <v>37</v>
      </c>
      <c r="B34" s="51"/>
      <c r="C34" s="25"/>
      <c r="D34" s="52" t="s">
        <v>3</v>
      </c>
    </row>
    <row r="35" spans="1:9" ht="13.2" x14ac:dyDescent="0.25">
      <c r="A35" s="32" t="s">
        <v>38</v>
      </c>
      <c r="B35" s="51"/>
      <c r="C35" s="25"/>
      <c r="D35" s="52" t="s">
        <v>3</v>
      </c>
    </row>
    <row r="36" spans="1:9" ht="13.2" x14ac:dyDescent="0.25">
      <c r="A36" s="32" t="s">
        <v>39</v>
      </c>
      <c r="B36" s="51"/>
      <c r="C36" s="25"/>
      <c r="D36" s="52" t="s">
        <v>3</v>
      </c>
    </row>
    <row r="37" spans="1:9" ht="13.2" x14ac:dyDescent="0.25">
      <c r="A37" s="32" t="s">
        <v>40</v>
      </c>
      <c r="B37" s="51"/>
      <c r="C37" s="25"/>
      <c r="D37" s="52" t="s">
        <v>3</v>
      </c>
    </row>
    <row r="38" spans="1:9" ht="13.2" x14ac:dyDescent="0.25">
      <c r="A38" s="32" t="s">
        <v>41</v>
      </c>
      <c r="B38" s="51"/>
      <c r="C38" s="25"/>
      <c r="D38" s="52" t="s">
        <v>3</v>
      </c>
    </row>
    <row r="39" spans="1:9" ht="158.4" x14ac:dyDescent="0.25">
      <c r="A39" s="32" t="s">
        <v>42</v>
      </c>
      <c r="B39" s="51"/>
      <c r="C39" s="25"/>
      <c r="D39" s="53" t="s">
        <v>43</v>
      </c>
    </row>
    <row r="40" spans="1:9" ht="52.8" x14ac:dyDescent="0.25">
      <c r="A40" s="32" t="s">
        <v>44</v>
      </c>
      <c r="B40" s="51"/>
      <c r="C40" s="25"/>
      <c r="D40" s="54" t="s">
        <v>45</v>
      </c>
      <c r="E40" s="55"/>
      <c r="F40" s="55"/>
      <c r="G40" s="55"/>
      <c r="H40" s="55"/>
      <c r="I40" s="55"/>
    </row>
    <row r="41" spans="1:9" ht="13.2" x14ac:dyDescent="0.25">
      <c r="A41" s="32" t="s">
        <v>46</v>
      </c>
      <c r="B41" s="51"/>
      <c r="C41" s="25"/>
      <c r="D41" s="52" t="s">
        <v>3</v>
      </c>
    </row>
    <row r="42" spans="1:9" ht="13.2" x14ac:dyDescent="0.25">
      <c r="A42" s="23" t="s">
        <v>47</v>
      </c>
      <c r="B42" s="51"/>
      <c r="C42" s="25"/>
      <c r="D42" s="52" t="s">
        <v>3</v>
      </c>
    </row>
    <row r="43" spans="1:9" ht="13.2" x14ac:dyDescent="0.25">
      <c r="A43" s="23" t="s">
        <v>48</v>
      </c>
      <c r="B43" s="51"/>
      <c r="C43" s="25"/>
      <c r="D43" s="52" t="s">
        <v>3</v>
      </c>
    </row>
    <row r="44" spans="1:9" ht="13.2" x14ac:dyDescent="0.25">
      <c r="A44" s="23" t="s">
        <v>49</v>
      </c>
      <c r="B44" s="51"/>
      <c r="C44" s="25"/>
      <c r="D44" s="52" t="s">
        <v>3</v>
      </c>
    </row>
    <row r="45" spans="1:9" ht="13.2" x14ac:dyDescent="0.25">
      <c r="A45" s="23" t="s">
        <v>50</v>
      </c>
      <c r="B45" s="51"/>
      <c r="C45" s="25"/>
      <c r="D45" s="52" t="s">
        <v>3</v>
      </c>
    </row>
    <row r="46" spans="1:9" ht="13.2" x14ac:dyDescent="0.25">
      <c r="A46" s="23" t="s">
        <v>51</v>
      </c>
      <c r="B46" s="51"/>
      <c r="C46" s="25"/>
      <c r="D46" s="52" t="s">
        <v>3</v>
      </c>
    </row>
    <row r="47" spans="1:9" ht="13.2" x14ac:dyDescent="0.25">
      <c r="A47" s="23" t="s">
        <v>52</v>
      </c>
      <c r="B47" s="51"/>
      <c r="C47" s="25"/>
      <c r="D47" s="52" t="s">
        <v>3</v>
      </c>
    </row>
    <row r="48" spans="1:9" ht="13.2" x14ac:dyDescent="0.25">
      <c r="A48" s="23" t="s">
        <v>53</v>
      </c>
      <c r="B48" s="51"/>
      <c r="C48" s="25"/>
      <c r="D48" s="52" t="s">
        <v>3</v>
      </c>
    </row>
    <row r="49" spans="1:4" ht="13.2" x14ac:dyDescent="0.25">
      <c r="A49" s="23" t="s">
        <v>54</v>
      </c>
      <c r="B49" s="51"/>
      <c r="C49" s="25"/>
      <c r="D49" s="52" t="s">
        <v>3</v>
      </c>
    </row>
    <row r="50" spans="1:4" ht="13.2" x14ac:dyDescent="0.25">
      <c r="A50" s="23" t="s">
        <v>55</v>
      </c>
      <c r="B50" s="51"/>
      <c r="C50" s="25"/>
      <c r="D50" s="52" t="s">
        <v>3</v>
      </c>
    </row>
    <row r="51" spans="1:4" ht="13.2" x14ac:dyDescent="0.25">
      <c r="A51" s="23" t="s">
        <v>56</v>
      </c>
      <c r="B51" s="51"/>
      <c r="C51" s="25"/>
      <c r="D51" s="52" t="s">
        <v>3</v>
      </c>
    </row>
    <row r="52" spans="1:4" ht="15" customHeight="1" x14ac:dyDescent="0.25">
      <c r="A52" s="56" t="s">
        <v>57</v>
      </c>
      <c r="B52" s="57">
        <f>SUM(B34:B41,B42:B51)</f>
        <v>0</v>
      </c>
      <c r="C52" s="58" t="s">
        <v>3</v>
      </c>
      <c r="D52" s="59" t="s">
        <v>3</v>
      </c>
    </row>
    <row r="53" spans="1:4" ht="51" customHeight="1" x14ac:dyDescent="0.25">
      <c r="A53" s="60" t="s">
        <v>58</v>
      </c>
      <c r="B53" s="60" t="s">
        <v>11</v>
      </c>
      <c r="C53" s="61"/>
    </row>
    <row r="54" spans="1:4" ht="26.25" customHeight="1" x14ac:dyDescent="0.25">
      <c r="A54" s="62" t="s">
        <v>59</v>
      </c>
      <c r="B54" s="63">
        <f>B23+B31+B52</f>
        <v>0</v>
      </c>
    </row>
    <row r="55" spans="1:4" ht="49.5" customHeight="1" x14ac:dyDescent="0.3">
      <c r="A55" s="15" t="s">
        <v>60</v>
      </c>
      <c r="B55" s="64"/>
    </row>
    <row r="56" spans="1:4" ht="19.5" customHeight="1" x14ac:dyDescent="0.25">
      <c r="A56" s="65" t="s">
        <v>61</v>
      </c>
      <c r="B56" s="64"/>
    </row>
    <row r="57" spans="1:4" ht="15" customHeight="1" thickBot="1" x14ac:dyDescent="0.3">
      <c r="A57" s="66" t="s">
        <v>62</v>
      </c>
      <c r="B57" s="67" t="s">
        <v>63</v>
      </c>
    </row>
    <row r="58" spans="1:4" ht="15" customHeight="1" thickBot="1" x14ac:dyDescent="0.3">
      <c r="A58" s="68" t="s">
        <v>64</v>
      </c>
      <c r="B58" s="69">
        <f>SUM(B23+B31+B52)-B39</f>
        <v>0</v>
      </c>
    </row>
    <row r="59" spans="1:4" ht="15" customHeight="1" x14ac:dyDescent="0.25">
      <c r="A59" s="70" t="s">
        <v>65</v>
      </c>
      <c r="B59" s="71">
        <f>B58*0.15</f>
        <v>0</v>
      </c>
    </row>
    <row r="60" spans="1:4" ht="39.75" customHeight="1" x14ac:dyDescent="0.25">
      <c r="A60" s="65" t="s">
        <v>66</v>
      </c>
      <c r="B60" s="64" t="s">
        <v>11</v>
      </c>
    </row>
    <row r="61" spans="1:4" ht="13.2" x14ac:dyDescent="0.25">
      <c r="A61" s="72" t="s">
        <v>67</v>
      </c>
      <c r="B61" s="73"/>
    </row>
    <row r="62" spans="1:4" ht="13.2" x14ac:dyDescent="0.25">
      <c r="A62" s="74" t="s">
        <v>66</v>
      </c>
      <c r="B62" s="75">
        <f>IFERROR(B$61/B58,0)</f>
        <v>0</v>
      </c>
    </row>
    <row r="63" spans="1:4" ht="37.5" customHeight="1" x14ac:dyDescent="0.25">
      <c r="A63" s="76" t="s">
        <v>68</v>
      </c>
      <c r="B63" s="77">
        <f>B54+B61</f>
        <v>0</v>
      </c>
    </row>
    <row r="64" spans="1:4" ht="16.5" customHeight="1" x14ac:dyDescent="0.25">
      <c r="A64" s="6" t="s">
        <v>69</v>
      </c>
      <c r="D64" s="78"/>
    </row>
    <row r="65" spans="1:3" ht="13.2" x14ac:dyDescent="0.25">
      <c r="A65" s="79"/>
      <c r="B65" s="79"/>
      <c r="C65" s="80"/>
    </row>
    <row r="66" spans="1:3" ht="12.75" customHeight="1" x14ac:dyDescent="0.25"/>
    <row r="67" spans="1:3" ht="12.75" customHeight="1" x14ac:dyDescent="0.25"/>
    <row r="68" spans="1:3" ht="12.75" customHeight="1" x14ac:dyDescent="0.25"/>
    <row r="69" spans="1:3" ht="12.75" customHeight="1" x14ac:dyDescent="0.25"/>
    <row r="70" spans="1:3" ht="12.75" customHeight="1" x14ac:dyDescent="0.25"/>
    <row r="71" spans="1:3" ht="12.75" customHeight="1" x14ac:dyDescent="0.25"/>
    <row r="72" spans="1:3" ht="12.75" customHeight="1" x14ac:dyDescent="0.25"/>
    <row r="73" spans="1:3" ht="12.75" customHeight="1" x14ac:dyDescent="0.25"/>
    <row r="74" spans="1:3" ht="12.75" customHeight="1" x14ac:dyDescent="0.25"/>
    <row r="75" spans="1:3" ht="12.75" customHeight="1" x14ac:dyDescent="0.25"/>
    <row r="76" spans="1:3" ht="12.75" customHeight="1" x14ac:dyDescent="0.25"/>
    <row r="77" spans="1:3" ht="12.75" customHeight="1" x14ac:dyDescent="0.25"/>
    <row r="78" spans="1:3" ht="12.75" customHeight="1" x14ac:dyDescent="0.25"/>
    <row r="79" spans="1:3" ht="12.75" customHeight="1" x14ac:dyDescent="0.25"/>
    <row r="80" spans="1:3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</sheetData>
  <conditionalFormatting sqref="A55:A56">
    <cfRule type="expression" dxfId="20" priority="2" stopIfTrue="1">
      <formula>CELL("Protect",A55)=0</formula>
    </cfRule>
  </conditionalFormatting>
  <conditionalFormatting sqref="A63:A64">
    <cfRule type="expression" dxfId="19" priority="5" stopIfTrue="1">
      <formula>CELL("Protect",A63)=0</formula>
    </cfRule>
  </conditionalFormatting>
  <conditionalFormatting sqref="A57:B57 A59:B59">
    <cfRule type="expression" dxfId="18" priority="3" stopIfTrue="1">
      <formula>NOT(ISERROR(SEARCH("[",A57)))</formula>
    </cfRule>
  </conditionalFormatting>
  <conditionalFormatting sqref="A60:B60">
    <cfRule type="expression" dxfId="17" priority="4" stopIfTrue="1">
      <formula>CELL("Protect",A60)=0</formula>
    </cfRule>
  </conditionalFormatting>
  <conditionalFormatting sqref="B59">
    <cfRule type="expression" dxfId="16" priority="6" stopIfTrue="1">
      <formula>CELL("Protect",B59)=0</formula>
    </cfRule>
  </conditionalFormatting>
  <conditionalFormatting sqref="D2 A2:B5 C3:C5 D5 A6:A52 D7 B8:C52 D10:F23 G21:G23 B54:B56 B58 B61:B64">
    <cfRule type="expression" dxfId="15" priority="1" stopIfTrue="1">
      <formula>CELL("Protect",A2)=0</formula>
    </cfRule>
  </conditionalFormatting>
  <conditionalFormatting sqref="D33">
    <cfRule type="expression" dxfId="14" priority="7" stopIfTrue="1">
      <formula>CELL("Protect",D33)=0</formula>
    </cfRule>
  </conditionalFormatting>
  <hyperlinks>
    <hyperlink ref="D40" r:id="rId1" xr:uid="{00000000-0004-0000-0000-000000000000}"/>
  </hyperlinks>
  <printOptions horizontalCentered="1"/>
  <pageMargins left="0.25" right="0.25" top="0.75000000000000011" bottom="0.75000000000000011" header="0" footer="0"/>
  <pageSetup paperSize="0" orientation="portrait" horizontalDpi="0" verticalDpi="0" copies="0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93"/>
  <sheetViews>
    <sheetView workbookViewId="0">
      <selection activeCell="C8" sqref="C8"/>
    </sheetView>
  </sheetViews>
  <sheetFormatPr defaultColWidth="12.5546875" defaultRowHeight="15" customHeight="1" x14ac:dyDescent="0.25"/>
  <cols>
    <col min="1" max="1" width="41.88671875" style="6" customWidth="1"/>
    <col min="2" max="2" width="19.88671875" customWidth="1"/>
    <col min="3" max="3" width="78.88671875" style="6" customWidth="1"/>
    <col min="4" max="4" width="25" customWidth="1"/>
    <col min="5" max="7" width="23.88671875" customWidth="1"/>
    <col min="8" max="8" width="8.6640625" customWidth="1"/>
    <col min="9" max="9" width="12.5546875" customWidth="1"/>
  </cols>
  <sheetData>
    <row r="1" spans="1:7" ht="22.8" x14ac:dyDescent="0.4">
      <c r="A1" s="1" t="s">
        <v>70</v>
      </c>
      <c r="B1" s="2"/>
      <c r="C1" s="2"/>
    </row>
    <row r="2" spans="1:7" ht="12.75" customHeight="1" x14ac:dyDescent="0.25">
      <c r="A2" s="3" t="s">
        <v>1</v>
      </c>
      <c r="B2" s="81" t="s">
        <v>71</v>
      </c>
      <c r="C2" s="5"/>
      <c r="D2" s="6"/>
    </row>
    <row r="3" spans="1:7" ht="12.75" customHeight="1" x14ac:dyDescent="0.25">
      <c r="A3" s="3" t="s">
        <v>2</v>
      </c>
      <c r="B3" s="7" t="s">
        <v>3</v>
      </c>
      <c r="C3" s="8" t="s">
        <v>4</v>
      </c>
      <c r="E3" s="9"/>
      <c r="F3" s="9"/>
    </row>
    <row r="4" spans="1:7" ht="12.75" customHeight="1" x14ac:dyDescent="0.25">
      <c r="A4" s="3" t="s">
        <v>5</v>
      </c>
      <c r="B4" s="10">
        <f>B63</f>
        <v>200000</v>
      </c>
      <c r="C4" t="s">
        <v>91</v>
      </c>
    </row>
    <row r="5" spans="1:7" ht="12.75" customHeight="1" x14ac:dyDescent="0.25">
      <c r="A5" s="3" t="s">
        <v>6</v>
      </c>
      <c r="B5" s="12" t="s">
        <v>90</v>
      </c>
      <c r="C5" s="13"/>
      <c r="D5" s="6"/>
    </row>
    <row r="6" spans="1:7" ht="12.75" customHeight="1" x14ac:dyDescent="0.25">
      <c r="A6" s="3" t="s">
        <v>7</v>
      </c>
      <c r="B6" s="14">
        <v>46266</v>
      </c>
      <c r="C6" s="13"/>
      <c r="D6" s="6"/>
    </row>
    <row r="7" spans="1:7" ht="12.75" customHeight="1" x14ac:dyDescent="0.25">
      <c r="A7" s="3" t="s">
        <v>8</v>
      </c>
      <c r="B7" s="82">
        <v>46630</v>
      </c>
      <c r="C7" s="13"/>
      <c r="D7" s="6"/>
    </row>
    <row r="8" spans="1:7" ht="42.75" customHeight="1" x14ac:dyDescent="0.3">
      <c r="A8" s="15" t="s">
        <v>9</v>
      </c>
      <c r="B8" s="16"/>
      <c r="C8" s="17"/>
      <c r="D8" s="18"/>
      <c r="E8" s="18"/>
      <c r="F8" s="18"/>
      <c r="G8" s="18"/>
    </row>
    <row r="9" spans="1:7" s="6" customFormat="1" ht="29.25" customHeight="1" x14ac:dyDescent="0.25">
      <c r="A9" s="19" t="s">
        <v>10</v>
      </c>
      <c r="B9" s="20" t="s">
        <v>11</v>
      </c>
      <c r="C9" s="21" t="s">
        <v>12</v>
      </c>
      <c r="D9" s="22" t="s">
        <v>13</v>
      </c>
      <c r="E9" s="22" t="s">
        <v>14</v>
      </c>
      <c r="F9" s="22" t="s">
        <v>15</v>
      </c>
      <c r="G9" s="83" t="s">
        <v>16</v>
      </c>
    </row>
    <row r="10" spans="1:7" ht="39.6" x14ac:dyDescent="0.25">
      <c r="A10" s="32" t="s">
        <v>72</v>
      </c>
      <c r="B10" s="84">
        <v>20000</v>
      </c>
      <c r="C10" s="85" t="s">
        <v>92</v>
      </c>
      <c r="D10" s="86">
        <v>0.25</v>
      </c>
      <c r="E10" s="87">
        <v>80000</v>
      </c>
      <c r="F10" s="88">
        <v>12</v>
      </c>
      <c r="G10" s="89">
        <f t="shared" ref="G10:G19" si="0">IFERROR(ROUND((D10*E10)/12*F10,0),0)</f>
        <v>20000</v>
      </c>
    </row>
    <row r="11" spans="1:7" ht="39.6" x14ac:dyDescent="0.25">
      <c r="A11" s="32" t="s">
        <v>73</v>
      </c>
      <c r="B11" s="84">
        <v>27083</v>
      </c>
      <c r="C11" s="90" t="s">
        <v>93</v>
      </c>
      <c r="D11" s="86">
        <v>0.5</v>
      </c>
      <c r="E11" s="87">
        <v>65000</v>
      </c>
      <c r="F11" s="88">
        <v>10</v>
      </c>
      <c r="G11" s="89">
        <f t="shared" si="0"/>
        <v>27083</v>
      </c>
    </row>
    <row r="12" spans="1:7" ht="52.8" x14ac:dyDescent="0.25">
      <c r="A12" s="32" t="s">
        <v>74</v>
      </c>
      <c r="B12" s="91">
        <v>40000</v>
      </c>
      <c r="C12" s="90" t="s">
        <v>94</v>
      </c>
      <c r="D12" s="86">
        <v>0.5</v>
      </c>
      <c r="E12" s="87">
        <v>80000</v>
      </c>
      <c r="F12" s="88">
        <v>12</v>
      </c>
      <c r="G12" s="89">
        <f t="shared" si="0"/>
        <v>40000</v>
      </c>
    </row>
    <row r="13" spans="1:7" ht="52.8" x14ac:dyDescent="0.25">
      <c r="A13" s="32" t="s">
        <v>75</v>
      </c>
      <c r="B13" s="91">
        <v>5417</v>
      </c>
      <c r="C13" s="90" t="s">
        <v>95</v>
      </c>
      <c r="D13" s="86">
        <v>0.1</v>
      </c>
      <c r="E13" s="87">
        <v>65000</v>
      </c>
      <c r="F13" s="88">
        <v>10</v>
      </c>
      <c r="G13" s="89">
        <f t="shared" si="0"/>
        <v>5417</v>
      </c>
    </row>
    <row r="14" spans="1:7" ht="39.6" x14ac:dyDescent="0.25">
      <c r="A14" s="32" t="s">
        <v>76</v>
      </c>
      <c r="B14" s="91">
        <v>16000</v>
      </c>
      <c r="C14" s="90" t="s">
        <v>96</v>
      </c>
      <c r="D14" s="86">
        <v>0.2</v>
      </c>
      <c r="E14" s="87">
        <v>80000</v>
      </c>
      <c r="F14" s="88">
        <v>12</v>
      </c>
      <c r="G14" s="89">
        <f t="shared" si="0"/>
        <v>16000</v>
      </c>
    </row>
    <row r="15" spans="1:7" ht="15" customHeight="1" x14ac:dyDescent="0.25">
      <c r="A15" s="32" t="s">
        <v>22</v>
      </c>
      <c r="B15" s="91"/>
      <c r="C15" s="92"/>
      <c r="D15" s="93"/>
      <c r="E15" s="94"/>
      <c r="F15" s="95"/>
      <c r="G15" s="89">
        <f t="shared" si="0"/>
        <v>0</v>
      </c>
    </row>
    <row r="16" spans="1:7" ht="15" customHeight="1" x14ac:dyDescent="0.25">
      <c r="A16" s="32" t="s">
        <v>23</v>
      </c>
      <c r="B16" s="91"/>
      <c r="C16" s="92"/>
      <c r="D16" s="93"/>
      <c r="E16" s="94"/>
      <c r="F16" s="95"/>
      <c r="G16" s="89">
        <f t="shared" si="0"/>
        <v>0</v>
      </c>
    </row>
    <row r="17" spans="1:7" ht="15" customHeight="1" x14ac:dyDescent="0.25">
      <c r="A17" s="32" t="s">
        <v>24</v>
      </c>
      <c r="B17" s="91"/>
      <c r="C17" s="92"/>
      <c r="D17" s="93"/>
      <c r="E17" s="94"/>
      <c r="F17" s="95"/>
      <c r="G17" s="89">
        <f t="shared" si="0"/>
        <v>0</v>
      </c>
    </row>
    <row r="18" spans="1:7" ht="15" customHeight="1" x14ac:dyDescent="0.25">
      <c r="A18" s="32" t="s">
        <v>25</v>
      </c>
      <c r="B18" s="91"/>
      <c r="C18" s="92"/>
      <c r="D18" s="93"/>
      <c r="E18" s="94"/>
      <c r="F18" s="95"/>
      <c r="G18" s="89">
        <f t="shared" si="0"/>
        <v>0</v>
      </c>
    </row>
    <row r="19" spans="1:7" ht="15" customHeight="1" x14ac:dyDescent="0.25">
      <c r="A19" s="32" t="s">
        <v>26</v>
      </c>
      <c r="B19" s="96"/>
      <c r="C19" s="32"/>
      <c r="D19" s="93"/>
      <c r="E19" s="94"/>
      <c r="F19" s="95"/>
      <c r="G19" s="89">
        <f t="shared" si="0"/>
        <v>0</v>
      </c>
    </row>
    <row r="20" spans="1:7" ht="15" customHeight="1" x14ac:dyDescent="0.25">
      <c r="A20" s="30" t="s">
        <v>27</v>
      </c>
      <c r="B20" s="96">
        <f>SUM(B10:B19)</f>
        <v>108500</v>
      </c>
      <c r="C20" s="32" t="s">
        <v>3</v>
      </c>
      <c r="D20" s="97">
        <f>SUM(D10:D19)</f>
        <v>1.55</v>
      </c>
      <c r="E20" s="94" t="s">
        <v>3</v>
      </c>
      <c r="F20" s="93" t="s">
        <v>3</v>
      </c>
      <c r="G20" s="98">
        <f>SUM(G10:G19)</f>
        <v>108500</v>
      </c>
    </row>
    <row r="21" spans="1:7" ht="13.2" x14ac:dyDescent="0.25">
      <c r="A21" s="32" t="s">
        <v>28</v>
      </c>
      <c r="B21" s="96">
        <v>20000</v>
      </c>
      <c r="C21" s="92" t="s">
        <v>77</v>
      </c>
      <c r="D21" s="6" t="s">
        <v>3</v>
      </c>
      <c r="E21" s="6" t="s">
        <v>3</v>
      </c>
      <c r="F21" s="6" t="s">
        <v>3</v>
      </c>
      <c r="G21" s="6" t="s">
        <v>3</v>
      </c>
    </row>
    <row r="22" spans="1:7" ht="15" customHeight="1" x14ac:dyDescent="0.25">
      <c r="A22" s="37" t="s">
        <v>29</v>
      </c>
      <c r="B22" s="99">
        <f>IFERROR(B$21/B$20,0)</f>
        <v>0.18433179723502305</v>
      </c>
      <c r="C22" s="6" t="s">
        <v>3</v>
      </c>
      <c r="D22" s="6" t="s">
        <v>3</v>
      </c>
      <c r="E22" s="6" t="s">
        <v>3</v>
      </c>
      <c r="F22" s="6" t="s">
        <v>3</v>
      </c>
      <c r="G22" s="6" t="s">
        <v>3</v>
      </c>
    </row>
    <row r="23" spans="1:7" ht="15" customHeight="1" x14ac:dyDescent="0.25">
      <c r="A23" s="56" t="s">
        <v>30</v>
      </c>
      <c r="B23" s="100">
        <f>B20+B21</f>
        <v>128500</v>
      </c>
      <c r="C23" s="6" t="s">
        <v>3</v>
      </c>
      <c r="D23" s="6" t="s">
        <v>3</v>
      </c>
      <c r="E23" s="6" t="s">
        <v>3</v>
      </c>
      <c r="F23" s="6" t="s">
        <v>3</v>
      </c>
      <c r="G23" s="6" t="s">
        <v>3</v>
      </c>
    </row>
    <row r="24" spans="1:7" ht="36" customHeight="1" x14ac:dyDescent="0.3">
      <c r="A24" s="15" t="s">
        <v>31</v>
      </c>
      <c r="B24" s="42"/>
      <c r="C24" s="43"/>
    </row>
    <row r="25" spans="1:7" ht="15" customHeight="1" x14ac:dyDescent="0.25">
      <c r="A25" s="44" t="s">
        <v>32</v>
      </c>
      <c r="B25" s="45" t="s">
        <v>11</v>
      </c>
      <c r="C25" s="45" t="s">
        <v>12</v>
      </c>
    </row>
    <row r="26" spans="1:7" ht="26.4" x14ac:dyDescent="0.25">
      <c r="A26" s="90" t="s">
        <v>78</v>
      </c>
      <c r="B26" s="101">
        <v>5600</v>
      </c>
      <c r="C26" s="92" t="s">
        <v>79</v>
      </c>
    </row>
    <row r="27" spans="1:7" ht="39.6" x14ac:dyDescent="0.25">
      <c r="A27" s="90" t="s">
        <v>80</v>
      </c>
      <c r="B27" s="102">
        <v>2300</v>
      </c>
      <c r="C27" s="92" t="s">
        <v>81</v>
      </c>
    </row>
    <row r="28" spans="1:7" ht="52.8" x14ac:dyDescent="0.25">
      <c r="A28" s="108" t="s">
        <v>102</v>
      </c>
      <c r="B28" s="102">
        <v>10000</v>
      </c>
      <c r="C28" s="58" t="s">
        <v>103</v>
      </c>
    </row>
    <row r="29" spans="1:7" ht="49.5" customHeight="1" x14ac:dyDescent="0.25">
      <c r="A29" s="114">
        <v>4</v>
      </c>
      <c r="B29" s="113"/>
      <c r="C29" s="112"/>
    </row>
    <row r="30" spans="1:7" ht="15" customHeight="1" x14ac:dyDescent="0.25">
      <c r="A30" s="109" t="s">
        <v>82</v>
      </c>
      <c r="B30" s="110"/>
      <c r="C30" s="111"/>
    </row>
    <row r="31" spans="1:7" ht="15" customHeight="1" x14ac:dyDescent="0.25">
      <c r="A31" s="47" t="s">
        <v>33</v>
      </c>
      <c r="B31" s="40">
        <f>SUM(B26:B30)</f>
        <v>17900</v>
      </c>
      <c r="C31" s="6" t="s">
        <v>3</v>
      </c>
    </row>
    <row r="32" spans="1:7" ht="63" customHeight="1" x14ac:dyDescent="0.3">
      <c r="A32" s="15" t="s">
        <v>34</v>
      </c>
      <c r="B32" s="15"/>
      <c r="C32" s="15"/>
      <c r="D32" s="15"/>
    </row>
    <row r="33" spans="1:9" ht="15" customHeight="1" x14ac:dyDescent="0.25">
      <c r="A33" s="19" t="s">
        <v>35</v>
      </c>
      <c r="B33" s="49" t="s">
        <v>11</v>
      </c>
      <c r="C33" s="21" t="s">
        <v>12</v>
      </c>
      <c r="D33" s="50" t="s">
        <v>36</v>
      </c>
    </row>
    <row r="34" spans="1:9" ht="26.4" x14ac:dyDescent="0.25">
      <c r="A34" s="32" t="s">
        <v>37</v>
      </c>
      <c r="B34" s="103">
        <v>600</v>
      </c>
      <c r="C34" s="90" t="s">
        <v>83</v>
      </c>
      <c r="D34" s="52" t="s">
        <v>3</v>
      </c>
    </row>
    <row r="35" spans="1:9" ht="26.4" x14ac:dyDescent="0.25">
      <c r="A35" s="32" t="s">
        <v>38</v>
      </c>
      <c r="B35" s="103">
        <v>500</v>
      </c>
      <c r="C35" s="90" t="s">
        <v>100</v>
      </c>
      <c r="D35" s="52" t="s">
        <v>3</v>
      </c>
    </row>
    <row r="36" spans="1:9" ht="211.2" x14ac:dyDescent="0.25">
      <c r="A36" s="32" t="s">
        <v>39</v>
      </c>
      <c r="B36" s="103">
        <v>3500</v>
      </c>
      <c r="C36" s="104" t="s">
        <v>84</v>
      </c>
      <c r="D36" s="52" t="s">
        <v>3</v>
      </c>
    </row>
    <row r="37" spans="1:9" ht="26.4" x14ac:dyDescent="0.25">
      <c r="A37" s="32" t="s">
        <v>40</v>
      </c>
      <c r="B37" s="103">
        <v>5000</v>
      </c>
      <c r="C37" s="104" t="s">
        <v>104</v>
      </c>
      <c r="D37" s="52" t="s">
        <v>3</v>
      </c>
    </row>
    <row r="38" spans="1:9" ht="26.4" x14ac:dyDescent="0.25">
      <c r="A38" s="32" t="s">
        <v>41</v>
      </c>
      <c r="B38" s="103">
        <v>900</v>
      </c>
      <c r="C38" s="90" t="s">
        <v>85</v>
      </c>
      <c r="D38" s="52" t="s">
        <v>3</v>
      </c>
    </row>
    <row r="39" spans="1:9" ht="123.75" customHeight="1" x14ac:dyDescent="0.25">
      <c r="A39" s="32" t="s">
        <v>42</v>
      </c>
      <c r="B39" s="103">
        <v>8400</v>
      </c>
      <c r="C39" s="90" t="s">
        <v>97</v>
      </c>
      <c r="D39" s="53" t="s">
        <v>43</v>
      </c>
    </row>
    <row r="40" spans="1:9" ht="118.8" x14ac:dyDescent="0.25">
      <c r="A40" s="32" t="s">
        <v>44</v>
      </c>
      <c r="B40" s="103">
        <v>2746</v>
      </c>
      <c r="C40" s="90" t="s">
        <v>105</v>
      </c>
      <c r="D40" s="54" t="s">
        <v>45</v>
      </c>
      <c r="E40" s="55"/>
      <c r="F40" s="55"/>
      <c r="G40" s="55"/>
      <c r="H40" s="55"/>
      <c r="I40" s="55"/>
    </row>
    <row r="41" spans="1:9" ht="52.8" x14ac:dyDescent="0.25">
      <c r="A41" s="32" t="s">
        <v>46</v>
      </c>
      <c r="B41" s="105">
        <v>435</v>
      </c>
      <c r="C41" s="90" t="s">
        <v>98</v>
      </c>
      <c r="D41" s="52" t="s">
        <v>3</v>
      </c>
    </row>
    <row r="42" spans="1:9" ht="118.8" x14ac:dyDescent="0.25">
      <c r="A42" s="32" t="s">
        <v>86</v>
      </c>
      <c r="B42" s="103">
        <v>4800</v>
      </c>
      <c r="C42" s="90" t="s">
        <v>101</v>
      </c>
      <c r="D42" s="52" t="s">
        <v>3</v>
      </c>
    </row>
    <row r="43" spans="1:9" ht="79.2" x14ac:dyDescent="0.25">
      <c r="A43" s="32" t="s">
        <v>87</v>
      </c>
      <c r="B43" s="103">
        <v>1260</v>
      </c>
      <c r="C43" s="90" t="s">
        <v>99</v>
      </c>
      <c r="D43" s="52" t="s">
        <v>3</v>
      </c>
    </row>
    <row r="44" spans="1:9" ht="26.4" x14ac:dyDescent="0.25">
      <c r="A44" s="32" t="s">
        <v>88</v>
      </c>
      <c r="B44" s="103">
        <v>600</v>
      </c>
      <c r="C44" s="90" t="s">
        <v>106</v>
      </c>
      <c r="D44" s="52" t="s">
        <v>3</v>
      </c>
    </row>
    <row r="45" spans="1:9" ht="15" customHeight="1" x14ac:dyDescent="0.25">
      <c r="A45" s="32" t="s">
        <v>50</v>
      </c>
      <c r="B45" s="105"/>
      <c r="C45" s="92"/>
      <c r="D45" s="52" t="s">
        <v>3</v>
      </c>
    </row>
    <row r="46" spans="1:9" ht="15" customHeight="1" x14ac:dyDescent="0.25">
      <c r="A46" s="32" t="s">
        <v>51</v>
      </c>
      <c r="B46" s="105"/>
      <c r="C46" s="92"/>
      <c r="D46" s="52" t="s">
        <v>3</v>
      </c>
    </row>
    <row r="47" spans="1:9" ht="15" customHeight="1" x14ac:dyDescent="0.25">
      <c r="A47" s="32" t="s">
        <v>52</v>
      </c>
      <c r="B47" s="105"/>
      <c r="C47" s="92"/>
      <c r="D47" s="52" t="s">
        <v>3</v>
      </c>
    </row>
    <row r="48" spans="1:9" ht="15" customHeight="1" x14ac:dyDescent="0.25">
      <c r="A48" s="32" t="s">
        <v>53</v>
      </c>
      <c r="B48" s="105"/>
      <c r="C48" s="92"/>
      <c r="D48" s="52" t="s">
        <v>3</v>
      </c>
    </row>
    <row r="49" spans="1:4" ht="15" customHeight="1" x14ac:dyDescent="0.25">
      <c r="A49" s="32" t="s">
        <v>54</v>
      </c>
      <c r="B49" s="105"/>
      <c r="C49" s="92"/>
      <c r="D49" s="52" t="s">
        <v>3</v>
      </c>
    </row>
    <row r="50" spans="1:4" ht="15" customHeight="1" x14ac:dyDescent="0.25">
      <c r="A50" s="32" t="s">
        <v>55</v>
      </c>
      <c r="B50" s="105"/>
      <c r="C50" s="92"/>
      <c r="D50" s="52" t="s">
        <v>3</v>
      </c>
    </row>
    <row r="51" spans="1:4" ht="15" customHeight="1" x14ac:dyDescent="0.25">
      <c r="A51" s="32" t="s">
        <v>56</v>
      </c>
      <c r="B51" s="105"/>
      <c r="C51" s="92"/>
      <c r="D51" s="52" t="s">
        <v>3</v>
      </c>
    </row>
    <row r="52" spans="1:4" ht="15" customHeight="1" x14ac:dyDescent="0.25">
      <c r="A52" s="56" t="s">
        <v>57</v>
      </c>
      <c r="B52" s="57">
        <f>SUM(B34:B41,B42:B51)</f>
        <v>28741</v>
      </c>
      <c r="C52" s="58" t="s">
        <v>3</v>
      </c>
      <c r="D52" s="59" t="s">
        <v>3</v>
      </c>
    </row>
    <row r="53" spans="1:4" ht="51" customHeight="1" x14ac:dyDescent="0.25">
      <c r="A53" s="19" t="s">
        <v>58</v>
      </c>
      <c r="B53" s="106" t="s">
        <v>11</v>
      </c>
      <c r="C53" s="61"/>
    </row>
    <row r="54" spans="1:4" ht="26.25" customHeight="1" x14ac:dyDescent="0.25">
      <c r="A54" s="62" t="s">
        <v>59</v>
      </c>
      <c r="B54" s="63">
        <f>B23+B31+B52</f>
        <v>175141</v>
      </c>
    </row>
    <row r="55" spans="1:4" ht="49.5" customHeight="1" x14ac:dyDescent="0.3">
      <c r="A55" s="15" t="s">
        <v>60</v>
      </c>
      <c r="B55" s="64"/>
    </row>
    <row r="56" spans="1:4" ht="19.5" customHeight="1" x14ac:dyDescent="0.25">
      <c r="A56" s="65" t="s">
        <v>61</v>
      </c>
      <c r="B56" s="64"/>
    </row>
    <row r="57" spans="1:4" ht="15" customHeight="1" thickBot="1" x14ac:dyDescent="0.3">
      <c r="A57" s="66" t="s">
        <v>89</v>
      </c>
      <c r="B57" s="67" t="s">
        <v>63</v>
      </c>
    </row>
    <row r="58" spans="1:4" ht="15" customHeight="1" thickBot="1" x14ac:dyDescent="0.3">
      <c r="A58" s="68" t="s">
        <v>64</v>
      </c>
      <c r="B58" s="69">
        <f>SUM(B23+B31+B52)-B39</f>
        <v>166741</v>
      </c>
    </row>
    <row r="59" spans="1:4" ht="15" customHeight="1" x14ac:dyDescent="0.25">
      <c r="A59" s="70" t="s">
        <v>65</v>
      </c>
      <c r="B59" s="71">
        <f>B58*0.15</f>
        <v>25011.149999999998</v>
      </c>
    </row>
    <row r="60" spans="1:4" ht="33" customHeight="1" x14ac:dyDescent="0.25">
      <c r="A60" s="65" t="s">
        <v>66</v>
      </c>
      <c r="B60" s="64" t="s">
        <v>11</v>
      </c>
    </row>
    <row r="61" spans="1:4" ht="15" customHeight="1" x14ac:dyDescent="0.25">
      <c r="A61" s="72" t="s">
        <v>67</v>
      </c>
      <c r="B61" s="77">
        <v>24859</v>
      </c>
    </row>
    <row r="62" spans="1:4" ht="29.25" customHeight="1" x14ac:dyDescent="0.25">
      <c r="A62" s="74" t="s">
        <v>66</v>
      </c>
      <c r="B62" s="107">
        <f>IFERROR(B$61/B58,0)</f>
        <v>0.14908750697189055</v>
      </c>
    </row>
    <row r="63" spans="1:4" ht="37.5" customHeight="1" x14ac:dyDescent="0.25">
      <c r="A63" s="76" t="s">
        <v>68</v>
      </c>
      <c r="B63" s="77">
        <f>B54+B61</f>
        <v>200000</v>
      </c>
    </row>
    <row r="64" spans="1:4" ht="16.5" customHeight="1" x14ac:dyDescent="0.25">
      <c r="A64" s="6" t="s">
        <v>69</v>
      </c>
      <c r="D64" s="78"/>
    </row>
    <row r="65" spans="1:3" ht="13.2" x14ac:dyDescent="0.25">
      <c r="A65" s="79"/>
      <c r="B65" s="79"/>
      <c r="C65" s="80"/>
    </row>
    <row r="66" spans="1:3" ht="12.75" customHeight="1" x14ac:dyDescent="0.25"/>
    <row r="67" spans="1:3" ht="12.75" customHeight="1" x14ac:dyDescent="0.25"/>
    <row r="68" spans="1:3" ht="12.75" customHeight="1" x14ac:dyDescent="0.25"/>
    <row r="69" spans="1:3" ht="12.75" customHeight="1" x14ac:dyDescent="0.25"/>
    <row r="70" spans="1:3" ht="12.75" customHeight="1" x14ac:dyDescent="0.25"/>
    <row r="71" spans="1:3" ht="12.75" customHeight="1" x14ac:dyDescent="0.25"/>
    <row r="72" spans="1:3" ht="12.75" customHeight="1" x14ac:dyDescent="0.25"/>
    <row r="73" spans="1:3" ht="12.75" customHeight="1" x14ac:dyDescent="0.25"/>
    <row r="74" spans="1:3" ht="12.75" customHeight="1" x14ac:dyDescent="0.25"/>
    <row r="75" spans="1:3" ht="12.75" customHeight="1" x14ac:dyDescent="0.25"/>
    <row r="76" spans="1:3" ht="12.75" customHeight="1" x14ac:dyDescent="0.25"/>
    <row r="77" spans="1:3" ht="12.75" customHeight="1" x14ac:dyDescent="0.25"/>
    <row r="78" spans="1:3" ht="12.75" customHeight="1" x14ac:dyDescent="0.25"/>
    <row r="79" spans="1:3" ht="12.75" customHeight="1" x14ac:dyDescent="0.25"/>
    <row r="80" spans="1:3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</sheetData>
  <conditionalFormatting sqref="A26:A29 B26:C28">
    <cfRule type="expression" dxfId="13" priority="11" stopIfTrue="1">
      <formula>CELL("Protect",A26)=0</formula>
    </cfRule>
  </conditionalFormatting>
  <conditionalFormatting sqref="A59:B59">
    <cfRule type="expression" dxfId="12" priority="17" stopIfTrue="1">
      <formula>NOT(ISERROR(SEARCH("[",A59)))</formula>
    </cfRule>
  </conditionalFormatting>
  <conditionalFormatting sqref="A60:B60">
    <cfRule type="expression" dxfId="11" priority="19" stopIfTrue="1">
      <formula>CELL("Protect",A60)=0</formula>
    </cfRule>
  </conditionalFormatting>
  <conditionalFormatting sqref="B10:B14">
    <cfRule type="expression" dxfId="10" priority="15" stopIfTrue="1">
      <formula>CELL("Protect",B10)=0</formula>
    </cfRule>
  </conditionalFormatting>
  <conditionalFormatting sqref="B34:B44">
    <cfRule type="expression" dxfId="9" priority="21" stopIfTrue="1">
      <formula>CELL("Protect",B34)=0</formula>
    </cfRule>
  </conditionalFormatting>
  <conditionalFormatting sqref="B59">
    <cfRule type="expression" dxfId="8" priority="18" stopIfTrue="1">
      <formula>CELL("Protect",B59)=0</formula>
    </cfRule>
  </conditionalFormatting>
  <conditionalFormatting sqref="C10:C14">
    <cfRule type="expression" dxfId="7" priority="13" stopIfTrue="1">
      <formula>CELL("Protect",C10)=0</formula>
    </cfRule>
  </conditionalFormatting>
  <conditionalFormatting sqref="C34:C40">
    <cfRule type="expression" dxfId="6" priority="22" stopIfTrue="1">
      <formula>CELL("Protect",C34)=0</formula>
    </cfRule>
  </conditionalFormatting>
  <conditionalFormatting sqref="C43:C44">
    <cfRule type="expression" dxfId="5" priority="23" stopIfTrue="1">
      <formula>CELL("Protect",C43)=0</formula>
    </cfRule>
  </conditionalFormatting>
  <conditionalFormatting sqref="D2 A2:B5 C3:C5 D5 A6:A25 D7 B8:C9 B15:F23 G21:G23 B24:C25 A30:C31 A32:A53 B33:C33 B45:C52 B53:B54 A55:B56 B58 B61:B62 A63:B64">
    <cfRule type="expression" dxfId="4" priority="8" stopIfTrue="1">
      <formula>CELL("Protect",A2)=0</formula>
    </cfRule>
  </conditionalFormatting>
  <conditionalFormatting sqref="D10:D14">
    <cfRule type="expression" dxfId="3" priority="12" stopIfTrue="1">
      <formula>CELL("Protect",D10)=0</formula>
    </cfRule>
  </conditionalFormatting>
  <conditionalFormatting sqref="D33">
    <cfRule type="expression" dxfId="2" priority="20" stopIfTrue="1">
      <formula>CELL("Protect",D33)=0</formula>
    </cfRule>
  </conditionalFormatting>
  <conditionalFormatting sqref="E10:E14">
    <cfRule type="expression" dxfId="1" priority="14" stopIfTrue="1">
      <formula>CELL("Protect",E10)=0</formula>
    </cfRule>
  </conditionalFormatting>
  <conditionalFormatting sqref="F10:F14">
    <cfRule type="expression" dxfId="0" priority="16" stopIfTrue="1">
      <formula>CELL("Protect",F10)=0</formula>
    </cfRule>
  </conditionalFormatting>
  <hyperlinks>
    <hyperlink ref="D40" r:id="rId1" xr:uid="{00000000-0004-0000-0100-000000000000}"/>
  </hyperlinks>
  <printOptions horizontalCentered="1"/>
  <pageMargins left="0.25" right="0.25" top="0.75000000000000011" bottom="0.75000000000000011" header="0" footer="0"/>
  <pageSetup paperSize="0" orientation="portrait" horizontalDpi="0" verticalDpi="0" copies="0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SOR_IV_Budget_Template</vt:lpstr>
      <vt:lpstr>Budget_Example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SOR IV OUD &amp; StUD Prevention and Education Project Budget</dc:title>
  <dc:subject/>
  <dc:creator>Sierra Health</dc:creator>
  <dc:description/>
  <cp:lastModifiedBy>Tiare Summerhays</cp:lastModifiedBy>
  <dcterms:created xsi:type="dcterms:W3CDTF">2000-01-18T18:23:58Z</dcterms:created>
  <dcterms:modified xsi:type="dcterms:W3CDTF">2026-06-10T19:14:06Z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0x010100F4BE47AF28B9E145B7E15A6BF2AE3E91</vt:lpwstr>
  </property>
  <property fmtid="{D5CDD505-2E9C-101B-9397-08002B2CF9AE}" pid="3" name="MediaServiceImageTags">
    <vt:lpwstr/>
  </property>
</Properties>
</file>